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нструкция" sheetId="1" state="visible" r:id="rId3"/>
    <sheet name="Финмодель" sheetId="2" state="visible" r:id="rId4"/>
    <sheet name="Дашборд" sheetId="3" state="visible" r:id="rId5"/>
  </sheets>
  <definedNames>
    <definedName function="false" hidden="false" localSheetId="1" name="_xlnm.Print_Area" vbProcedure="false">Финмодель!$A$1:$O$207</definedName>
    <definedName function="false" hidden="false" localSheetId="1" name="_xlnm.Print_Titles" vbProcedure="false">Финмодель!$1:$7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<sst xmlns="http://schemas.openxmlformats.org/spreadsheetml/2006/main" count="197" uniqueCount="179">
  <si>
    <t xml:space="preserve">ФИНАНСОВАЯ МОДЕЛЬ ЗАВЕДЕНИЯ</t>
  </si>
  <si>
    <t xml:space="preserve">С чего начать</t>
  </si>
  <si>
    <t xml:space="preserve">1. Лист «Финмодель»</t>
  </si>
  <si>
    <t xml:space="preserve">Вся модель на одном листе: сверху воронки продаж, ниже расходы, прибыль, финансирование и ДДС.</t>
  </si>
  <si>
    <t xml:space="preserve">2. Ячейка D7</t>
  </si>
  <si>
    <t xml:space="preserve">Поставьте первый месяц планирования. Остальные 11 месяцев подставятся сами.</t>
  </si>
  <si>
    <t xml:space="preserve">3. Жёлтые ячейки</t>
  </si>
  <si>
    <t xml:space="preserve">Только они предназначены для ввода: синий шрифт на жёлтом фоне. Всё остальное — формулы.</t>
  </si>
  <si>
    <t xml:space="preserve">4. Лист «Дашборд»</t>
  </si>
  <si>
    <t xml:space="preserve">После заполнения смотрите итог: выручка, прибыль, деньги и структура продаж на графиках.</t>
  </si>
  <si>
    <t xml:space="preserve">Что считает модель</t>
  </si>
  <si>
    <t xml:space="preserve">Три воронки продаж</t>
  </si>
  <si>
    <t xml:space="preserve">Зал, доставка и интернет-заказы: трафик, конверсия, средний чек и сезонность по месяцам.</t>
  </si>
  <si>
    <t xml:space="preserve">ОПиУ</t>
  </si>
  <si>
    <t xml:space="preserve">Маржинальная прибыль, валовая прибыль, EBITDA и чистая прибыль — по каждому месяцу и за год.</t>
  </si>
  <si>
    <t xml:space="preserve">ДДС</t>
  </si>
  <si>
    <t xml:space="preserve">Движение денег отдельно от прибыли: операционная, финансовая и инвестиционная деятельность.</t>
  </si>
  <si>
    <t xml:space="preserve">Оборотный капитал</t>
  </si>
  <si>
    <t xml:space="preserve">Запасы, дебиторская и кредиторская задолженность и их влияние на деньги.</t>
  </si>
  <si>
    <t xml:space="preserve">Точка безубыточности</t>
  </si>
  <si>
    <t xml:space="preserve">Какая выручка в месяц нужна, чтобы выйти в ноль.</t>
  </si>
  <si>
    <t xml:space="preserve">Правила заполнения</t>
  </si>
  <si>
    <t xml:space="preserve">Расходы — со знаком минус</t>
  </si>
  <si>
    <t xml:space="preserve">Модель складывает строки, поэтому расходы вносятся отрицательными числами.</t>
  </si>
  <si>
    <t xml:space="preserve">Проценты — в процентном формате</t>
  </si>
  <si>
    <t xml:space="preserve">Конверсия 35% вводится как 35%, а не как 0,35 и не как 35.</t>
  </si>
  <si>
    <t xml:space="preserve">Не удаляйте строки</t>
  </si>
  <si>
    <t xml:space="preserve">Формулы ссылаются на номера строк. Ненужные статьи просто оставьте пустыми.</t>
  </si>
  <si>
    <t xml:space="preserve">Демо-цифры</t>
  </si>
  <si>
    <t xml:space="preserve">В файле стоит пример заведения. Замените его своими данными — все итоги пересчитаются.</t>
  </si>
  <si>
    <t xml:space="preserve">Нужна помощь с заполнением?</t>
  </si>
  <si>
    <t xml:space="preserve">Kureninova Finance</t>
  </si>
  <si>
    <t xml:space="preserve">Управленческий учёт для ресторанов, кафе, баров и доставок. kureninova-finance.ru · finanskureninova@yandex.ru</t>
  </si>
  <si>
    <t xml:space="preserve">Бот в MAX: https://max.ru/id132404580049_2_bot</t>
  </si>
  <si>
    <t xml:space="preserve">ФИНАНСОВАЯ МОДЕЛЬ ЗАВЕДЕНИЯ  ·  KURENINOVA FINANCE</t>
  </si>
  <si>
    <t xml:space="preserve">Выручка за год</t>
  </si>
  <si>
    <t xml:space="preserve">Чистая прибыль за год</t>
  </si>
  <si>
    <t xml:space="preserve">Деньги</t>
  </si>
  <si>
    <t xml:space="preserve">Точка безубыточности, выручка в месяц</t>
  </si>
  <si>
    <t xml:space="preserve">период —</t>
  </si>
  <si>
    <t xml:space="preserve">1. Выручка</t>
  </si>
  <si>
    <t xml:space="preserve">Воронка продаж зал</t>
  </si>
  <si>
    <t xml:space="preserve">Коэффициент сезонности</t>
  </si>
  <si>
    <t xml:space="preserve">Кол-во прохожих</t>
  </si>
  <si>
    <t xml:space="preserve">Планируемый прирост, чел</t>
  </si>
  <si>
    <t xml:space="preserve">Конверсия в посещение</t>
  </si>
  <si>
    <t xml:space="preserve">Кол-во зашедших</t>
  </si>
  <si>
    <t xml:space="preserve">Кол-во клиентов, которые совершили покупку</t>
  </si>
  <si>
    <t xml:space="preserve">Средний чек, зал</t>
  </si>
  <si>
    <t xml:space="preserve">Воронка продаж доставка</t>
  </si>
  <si>
    <t xml:space="preserve">Кол-во клиентов, интересовавшихся доставкой</t>
  </si>
  <si>
    <t xml:space="preserve">Средний чек, доставка</t>
  </si>
  <si>
    <t xml:space="preserve">Воронка продаж интернет</t>
  </si>
  <si>
    <t xml:space="preserve">Кол-во клиентов, интересовавшихся магазином посредством мессенжеров</t>
  </si>
  <si>
    <t xml:space="preserve">Средний чек, интернет</t>
  </si>
  <si>
    <t xml:space="preserve">Выручка по направлениям</t>
  </si>
  <si>
    <t xml:space="preserve">Выручка зал , месяц</t>
  </si>
  <si>
    <t xml:space="preserve">Выручка доставка, месяц</t>
  </si>
  <si>
    <t xml:space="preserve">Выручка интернет, месяц</t>
  </si>
  <si>
    <t xml:space="preserve">Переменные расходы</t>
  </si>
  <si>
    <t xml:space="preserve">Себестоимость товара, зал</t>
  </si>
  <si>
    <t xml:space="preserve">Эквайринг 80% карта</t>
  </si>
  <si>
    <t xml:space="preserve">Себестоимость товара, доставка </t>
  </si>
  <si>
    <t xml:space="preserve">Себестоимость товара, интернет</t>
  </si>
  <si>
    <t xml:space="preserve">Маржинальная прибыль</t>
  </si>
  <si>
    <t xml:space="preserve">Рентабельность по маржинальной прибыли, %</t>
  </si>
  <si>
    <t xml:space="preserve">Маржинальная прибыль, зал</t>
  </si>
  <si>
    <t xml:space="preserve">Рентабельность по маржинальной прибыли зал, %</t>
  </si>
  <si>
    <t xml:space="preserve">Маржинальная прибыль, доставка</t>
  </si>
  <si>
    <t xml:space="preserve">Рентабельность по маржинальной прибыли, доставка, %</t>
  </si>
  <si>
    <t xml:space="preserve">Маржинальная прибыль, интернет</t>
  </si>
  <si>
    <t xml:space="preserve">Рентабельность по маржинальной прибыли, интернет, %</t>
  </si>
  <si>
    <t xml:space="preserve">Общепроизводственные расходы</t>
  </si>
  <si>
    <t xml:space="preserve">Аренда торгового зала + Помещение с морозилками</t>
  </si>
  <si>
    <t xml:space="preserve">Зарплата продавцов, бонусы (от общей выручки)</t>
  </si>
  <si>
    <t xml:space="preserve">Зарплата продавцов, фикс, смоимость смены</t>
  </si>
  <si>
    <t xml:space="preserve">Кол-во смен</t>
  </si>
  <si>
    <t xml:space="preserve">Численность сотрудников</t>
  </si>
  <si>
    <t xml:space="preserve">Налоги, уплачиваемые организацией за сотрудников</t>
  </si>
  <si>
    <t xml:space="preserve">Валовая прибыль</t>
  </si>
  <si>
    <t xml:space="preserve">Рентабельность по валовой прибыли, %</t>
  </si>
  <si>
    <t xml:space="preserve">Косвенные расходы</t>
  </si>
  <si>
    <t xml:space="preserve">Косвенные  административные</t>
  </si>
  <si>
    <t xml:space="preserve">Связь, интернет</t>
  </si>
  <si>
    <t xml:space="preserve">Зарплата администратор</t>
  </si>
  <si>
    <t xml:space="preserve">Премия администратор</t>
  </si>
  <si>
    <t xml:space="preserve">Зарплата собственник</t>
  </si>
  <si>
    <t xml:space="preserve">РКО</t>
  </si>
  <si>
    <t xml:space="preserve">Хоз. товары</t>
  </si>
  <si>
    <t xml:space="preserve">Программное обеспечение</t>
  </si>
  <si>
    <t xml:space="preserve">Косвенные  коммерческие</t>
  </si>
  <si>
    <t xml:space="preserve">Маркетинговые расходы</t>
  </si>
  <si>
    <t xml:space="preserve">Дополнительные рекламные расходы</t>
  </si>
  <si>
    <t xml:space="preserve">Операционная прибыль (EBITDA)</t>
  </si>
  <si>
    <t xml:space="preserve">Рентабельность по операционной прибыли, %</t>
  </si>
  <si>
    <t xml:space="preserve">Налоги (ПСН), сумма за год</t>
  </si>
  <si>
    <t xml:space="preserve">Стоимость ОС</t>
  </si>
  <si>
    <t xml:space="preserve">Кассовое оборудование</t>
  </si>
  <si>
    <t xml:space="preserve">Холодильное оборудование</t>
  </si>
  <si>
    <t xml:space="preserve">Оставшийся срок использования кассового оборудования, мес</t>
  </si>
  <si>
    <t xml:space="preserve">Оставшийся срок использования холодильного оборудования, мес</t>
  </si>
  <si>
    <t xml:space="preserve">Амортизация, кассовое оборудование (средний срок использования 5 лет, средний остаток 2 года)</t>
  </si>
  <si>
    <t xml:space="preserve">Амортизация, холодильное оборудование (средний срок использования 5 лет, средний остаток 2 года)</t>
  </si>
  <si>
    <t xml:space="preserve">Чистая прибыль</t>
  </si>
  <si>
    <t xml:space="preserve">Рентабельность по чистой прибыли, %</t>
  </si>
  <si>
    <t xml:space="preserve">ЧП накопленным итогом</t>
  </si>
  <si>
    <t xml:space="preserve">2. Финансовая деятельность</t>
  </si>
  <si>
    <t xml:space="preserve">Дивиденды  от ЧП</t>
  </si>
  <si>
    <t xml:space="preserve">Фонд на развитие</t>
  </si>
  <si>
    <t xml:space="preserve">Фонд резервный</t>
  </si>
  <si>
    <t xml:space="preserve">Кредит/займ %</t>
  </si>
  <si>
    <t xml:space="preserve">Задолженность на начало периода</t>
  </si>
  <si>
    <t xml:space="preserve">Поступление кредита</t>
  </si>
  <si>
    <t xml:space="preserve">Оплата кредита</t>
  </si>
  <si>
    <t xml:space="preserve">Ежемесячный платеж</t>
  </si>
  <si>
    <t xml:space="preserve">Задолженность на конец периода</t>
  </si>
  <si>
    <t xml:space="preserve">Ссудные проценты</t>
  </si>
  <si>
    <t xml:space="preserve">Займ фикс. %</t>
  </si>
  <si>
    <t xml:space="preserve">Поступление займа</t>
  </si>
  <si>
    <t xml:space="preserve">Оплата займа</t>
  </si>
  <si>
    <t xml:space="preserve">3. Инвестиционная деятельность</t>
  </si>
  <si>
    <t xml:space="preserve">Вливание Собственных денег в бизнес</t>
  </si>
  <si>
    <t xml:space="preserve">Возврат собственных денег</t>
  </si>
  <si>
    <t xml:space="preserve">Приобретение доп. ОС/НМА</t>
  </si>
  <si>
    <t xml:space="preserve">Все добавлять в амортизационный фонд</t>
  </si>
  <si>
    <t xml:space="preserve">4. Оборотный капитал</t>
  </si>
  <si>
    <t xml:space="preserve">Изменение оборотного капитала</t>
  </si>
  <si>
    <t xml:space="preserve">Запасы</t>
  </si>
  <si>
    <t xml:space="preserve">Период оборота запасов, дн</t>
  </si>
  <si>
    <t xml:space="preserve">Запасы на начало месяца</t>
  </si>
  <si>
    <t xml:space="preserve">Запасы на конец месяца</t>
  </si>
  <si>
    <t xml:space="preserve">Изменение запасов</t>
  </si>
  <si>
    <t xml:space="preserve">Дебиторская задолженности (долги покупателей)</t>
  </si>
  <si>
    <t xml:space="preserve">Период оборота ДЗ, дн</t>
  </si>
  <si>
    <t xml:space="preserve">ДЗ на начало месяца</t>
  </si>
  <si>
    <t xml:space="preserve">Доля клиентов, которым дается отсрочка</t>
  </si>
  <si>
    <t xml:space="preserve">ДЗ на конец месяца</t>
  </si>
  <si>
    <t xml:space="preserve">Изменение ДЗ</t>
  </si>
  <si>
    <t xml:space="preserve">Кредиторская задолженность (отсрочки поставщиков)</t>
  </si>
  <si>
    <t xml:space="preserve">КЗ на начало месяца</t>
  </si>
  <si>
    <t xml:space="preserve">КЗ на конец месяца</t>
  </si>
  <si>
    <t xml:space="preserve">5.ДДС</t>
  </si>
  <si>
    <t xml:space="preserve">Деньги на начало месяца</t>
  </si>
  <si>
    <t xml:space="preserve">Денежный поток по операционной деятельности</t>
  </si>
  <si>
    <t xml:space="preserve">Денежный поток по финансовой деятельности</t>
  </si>
  <si>
    <t xml:space="preserve">Денежный поток по инвестиционной деятельности</t>
  </si>
  <si>
    <t xml:space="preserve">Чистый денежный поток</t>
  </si>
  <si>
    <t xml:space="preserve">Деньги на конец месяца</t>
  </si>
  <si>
    <t xml:space="preserve">6. Баланс</t>
  </si>
  <si>
    <t xml:space="preserve">Активы</t>
  </si>
  <si>
    <t xml:space="preserve">ОС</t>
  </si>
  <si>
    <t xml:space="preserve">ДЗ</t>
  </si>
  <si>
    <t xml:space="preserve">Пассивы</t>
  </si>
  <si>
    <t xml:space="preserve">Собственный капитал</t>
  </si>
  <si>
    <t xml:space="preserve">Уставной капитал</t>
  </si>
  <si>
    <t xml:space="preserve">Накопленная прибыль</t>
  </si>
  <si>
    <t xml:space="preserve">Фонды</t>
  </si>
  <si>
    <t xml:space="preserve">Дивиденды</t>
  </si>
  <si>
    <t xml:space="preserve">Обязательства</t>
  </si>
  <si>
    <t xml:space="preserve">Кредиты и займы</t>
  </si>
  <si>
    <t xml:space="preserve">Кредиторская задолженность</t>
  </si>
  <si>
    <t xml:space="preserve">ROE (Рентабельность собственного капитала) годовая</t>
  </si>
  <si>
    <t xml:space="preserve">ТБУ</t>
  </si>
  <si>
    <t xml:space="preserve">Как читать модель</t>
  </si>
  <si>
    <t xml:space="preserve">Жёлтая ячейка, синий шрифт</t>
  </si>
  <si>
    <t xml:space="preserve">ваши исходные данные — меняйте только их</t>
  </si>
  <si>
    <t xml:space="preserve">Чёрный шрифт</t>
  </si>
  <si>
    <t xml:space="preserve">формула, считается автоматически — не трогайте</t>
  </si>
  <si>
    <t xml:space="preserve">Столбец B</t>
  </si>
  <si>
    <t xml:space="preserve">постоянная величина или ставка на весь год</t>
  </si>
  <si>
    <t xml:space="preserve">Столбцы D–O</t>
  </si>
  <si>
    <t xml:space="preserve">12 месяцев модели, начиная с даты в ячейке D7</t>
  </si>
  <si>
    <t xml:space="preserve">Расходы</t>
  </si>
  <si>
    <t xml:space="preserve">вносятся со знаком минус — так их видно в ОПиУ и ДДС</t>
  </si>
  <si>
    <t xml:space="preserve">Цифры в файле — демонстрационный пример. Замените их своими.</t>
  </si>
  <si>
    <t xml:space="preserve">ДАШБОРД  ·  ИТОГИ ГОДА</t>
  </si>
  <si>
    <t xml:space="preserve">Деньги на конец года</t>
  </si>
  <si>
    <t xml:space="preserve">Точка безубыточности, в месяц</t>
  </si>
  <si>
    <t xml:space="preserve">Графики строятся по листу «Финмодель». Меняете исходные данные — графики обновляются.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</si>
</sst>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"/>
    <numFmt numFmtId="166" formatCode="#,##0&quot; ₽&quot;;\(#,##0&quot; ₽)&quot;;\–"/>
    <numFmt numFmtId="167" formatCode="\ mmm\ "/>
    <numFmt numFmtId="168" formatCode="mmm\ yyyy"/>
    <numFmt numFmtId="169" formatCode="0.00"/>
    <numFmt numFmtId="170" formatCode="#,##0;\(#,##0\);\–"/>
    <numFmt numFmtId="171" formatCode="0.0%;\(0.0%\);\–"/>
    <numFmt numFmtId="172" formatCode="#,##0.00"/>
  </numFmts>
  <fonts count="23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b val="true"/>
      <sz val="12"/>
      <color rgb="FF014A99"/>
      <name val="Arial"/>
      <family val="0"/>
      <charset val="1"/>
    </font>
    <font>
      <b val="true"/>
      <sz val="10"/>
      <color rgb="FF070D21"/>
      <name val="Arial"/>
      <family val="0"/>
      <charset val="1"/>
    </font>
    <font>
      <sz val="10"/>
      <color rgb="FF5A6473"/>
      <name val="Arial"/>
      <family val="0"/>
      <charset val="1"/>
    </font>
    <font>
      <sz val="10"/>
      <color rgb="FF014A99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1"/>
      <color theme="1"/>
      <name val="Arial"/>
      <family val="0"/>
      <charset val="1"/>
    </font>
    <font>
      <b val="true"/>
      <sz val="11"/>
      <color rgb="FF014A99"/>
      <name val="Arial"/>
      <family val="0"/>
      <charset val="1"/>
    </font>
    <font>
      <b val="true"/>
      <sz val="12"/>
      <color rgb="FF070D21"/>
      <name val="Arial"/>
      <family val="0"/>
      <charset val="1"/>
    </font>
    <font>
      <sz val="10"/>
      <color rgb="FF070D21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14A99"/>
      <name val="Arial"/>
      <family val="0"/>
      <charset val="1"/>
    </font>
    <font>
      <i val="true"/>
      <sz val="10"/>
      <color rgb="FF5A6473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9"/>
      <color rgb="FF014A99"/>
      <name val="Arial"/>
      <family val="0"/>
      <charset val="1"/>
    </font>
    <font>
      <b val="true"/>
      <sz val="14"/>
      <color rgb="FF070D21"/>
      <name val="Arial"/>
      <family val="0"/>
      <charset val="1"/>
    </font>
    <font>
      <b val="true"/>
      <sz val="18"/>
      <color rgb="FF000000"/>
      <name val="Arial"/>
      <family val="2"/>
    </font>
    <font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14A99"/>
        <bgColor rgb="FF013C7D"/>
      </patternFill>
    </fill>
    <fill>
      <patternFill patternType="solid">
        <fgColor rgb="FFC5E1F6"/>
        <bgColor rgb="FFD0D8E0"/>
      </patternFill>
    </fill>
    <fill>
      <patternFill patternType="solid">
        <fgColor rgb="FFFFFFFF"/>
        <bgColor rgb="FFF3F3F3"/>
      </patternFill>
    </fill>
    <fill>
      <patternFill patternType="solid">
        <fgColor rgb="FFE0F1FC"/>
        <bgColor rgb="FFF3F3F3"/>
      </patternFill>
    </fill>
    <fill>
      <patternFill patternType="solid">
        <fgColor rgb="FF013C7D"/>
        <bgColor rgb="FF014A99"/>
      </patternFill>
    </fill>
    <fill>
      <patternFill patternType="solid">
        <fgColor rgb="FFB6D7A8"/>
        <bgColor rgb="FFD0D8E0"/>
      </patternFill>
    </fill>
    <fill>
      <patternFill patternType="solid">
        <fgColor rgb="FFD9D9D9"/>
        <bgColor rgb="FFD0D8E0"/>
      </patternFill>
    </fill>
    <fill>
      <patternFill patternType="solid">
        <fgColor rgb="FFFFF8DC"/>
        <bgColor rgb="FFF3F3F3"/>
      </patternFill>
    </fill>
    <fill>
      <patternFill patternType="solid">
        <fgColor rgb="FFD9EAD3"/>
        <bgColor rgb="FFD9D9D9"/>
      </patternFill>
    </fill>
    <fill>
      <patternFill patternType="solid">
        <fgColor rgb="FFF3F3F3"/>
        <bgColor rgb="FFFFF8D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hair">
        <color rgb="FFD0D8E0"/>
      </bottom>
      <diagonal/>
    </border>
    <border diagonalUp="false" diagonalDown="false">
      <left/>
      <right/>
      <top style="medium">
        <color rgb="FF014A99"/>
      </top>
      <bottom style="hair">
        <color rgb="FFD0D8E0"/>
      </bottom>
      <diagonal/>
    </border>
    <border diagonalUp="false" diagonalDown="false">
      <left/>
      <right/>
      <top style="thin">
        <color rgb="FFD0D8E0"/>
      </top>
      <bottom style="hair">
        <color rgb="FFD0D8E0"/>
      </bottom>
      <diagonal/>
    </border>
    <border diagonalUp="false" diagonalDown="false">
      <left style="hair">
        <color rgb="FFD0D8E0"/>
      </left>
      <right style="hair">
        <color rgb="FFD0D8E0"/>
      </right>
      <top style="medium">
        <color rgb="FF014A99"/>
      </top>
      <bottom/>
      <diagonal/>
    </border>
    <border diagonalUp="false" diagonalDown="false">
      <left style="hair">
        <color rgb="FFD0D8E0"/>
      </left>
      <right style="hair">
        <color rgb="FFD0D8E0"/>
      </right>
      <top/>
      <bottom style="hair">
        <color rgb="FFD0D8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0" fillId="4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11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2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3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4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3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5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5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4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5" fontId="15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5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7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6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8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9" fontId="13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4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4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3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71" fontId="14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4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6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1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1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1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11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13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2" fontId="10" fillId="4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11" fillId="4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6" fillId="4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72" fontId="7" fillId="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4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7" fillId="4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8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19" fillId="5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0" fillId="5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6D7A8"/>
      <rgbColor rgb="FF8B8B8B"/>
      <rgbColor rgb="FF9999FF"/>
      <rgbColor rgb="FF993366"/>
      <rgbColor rgb="FFFFF8DC"/>
      <rgbColor rgb="FFE0F1FC"/>
      <rgbColor rgb="FF660066"/>
      <rgbColor rgb="FFFF8080"/>
      <rgbColor rgb="FF014A99"/>
      <rgbColor rgb="FFD0D8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5E1F6"/>
      <rgbColor rgb="FFD9EAD3"/>
      <rgbColor rgb="FFF3F3F3"/>
      <rgbColor rgb="FF8CBEEA"/>
      <rgbColor rgb="FFFF99CC"/>
      <rgbColor rgb="FFCC99FF"/>
      <rgbColor rgb="FFD9D9D9"/>
      <rgbColor rgb="FF2E6FB8"/>
      <rgbColor rgb="FF33CCCC"/>
      <rgbColor rgb="FF99CC00"/>
      <rgbColor rgb="FFFFCC00"/>
      <rgbColor rgb="FFFF9900"/>
      <rgbColor rgb="FFFF6600"/>
      <rgbColor rgb="FF5A6473"/>
      <rgbColor rgb="FF969696"/>
      <rgbColor rgb="FF013C7D"/>
      <rgbColor rgb="FF339966"/>
      <rgbColor rgb="FF070D2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800" spc="-1" strike="noStrike">
                <a:solidFill>
                  <a:srgbClr val="000000"/>
                </a:solidFill>
                <a:latin typeface="Arial"/>
                <a:ea typeface="Arial"/>
              </a:rPr>
              <a:t>Выручка и чистая прибыль по месяцам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"Выручка"</c:f>
              <c:strCache>
                <c:ptCount val="1"/>
                <c:pt idx="0">
                  <c:v>Выручка</c:v>
                </c:pt>
              </c:strCache>
            </c:strRef>
          </c:tx>
          <c:spPr>
            <a:solidFill>
              <a:srgbClr val="014a99"/>
            </a:solidFill>
            <a:ln w="25920">
              <a:solidFill>
                <a:srgbClr val="014a99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Финмодель!$D$7:$O$7</c:f>
              <c:multiLvlStrCache>
                <c:ptCount val="1"/>
                <c:lvl>
                  <c:pt idx="0">
                    <c:v>Apr 2022</c:v>
                  </c:pt>
                </c:lvl>
                <c:lvl>
                  <c:pt idx="0">
                    <c:v>Mar 2022</c:v>
                  </c:pt>
                </c:lvl>
                <c:lvl>
                  <c:pt idx="0">
                    <c:v>Feb 2022</c:v>
                  </c:pt>
                </c:lvl>
                <c:lvl>
                  <c:pt idx="0">
                    <c:v>Jan 2022</c:v>
                  </c:pt>
                </c:lvl>
                <c:lvl>
                  <c:pt idx="0">
                    <c:v>Dec 2021</c:v>
                  </c:pt>
                </c:lvl>
                <c:lvl>
                  <c:pt idx="0">
                    <c:v>Nov 2021</c:v>
                  </c:pt>
                </c:lvl>
                <c:lvl>
                  <c:pt idx="0">
                    <c:v>Oct 2021</c:v>
                  </c:pt>
                </c:lvl>
                <c:lvl>
                  <c:pt idx="0">
                    <c:v>Sep 2021</c:v>
                  </c:pt>
                </c:lvl>
                <c:lvl>
                  <c:pt idx="0">
                    <c:v>Aug 2021</c:v>
                  </c:pt>
                </c:lvl>
                <c:lvl>
                  <c:pt idx="0">
                    <c:v>Jul 2021</c:v>
                  </c:pt>
                </c:lvl>
                <c:lvl>
                  <c:pt idx="0">
                    <c:v>Jun 2021</c:v>
                  </c:pt>
                </c:lvl>
                <c:lvl>
                  <c:pt idx="0">
                    <c:v>May 2021</c:v>
                  </c:pt>
                </c:lvl>
              </c:multiLvlStrCache>
            </c:multiLvlStrRef>
          </c:cat>
          <c:val>
            <c:numRef>
              <c:f>Финмодель!$D$8:$O$8</c:f>
              <c:numCache>
                <c:formatCode>#,##0" ₽";\(#,##0" ₽)";\–</c:formatCode>
                <c:ptCount val="12"/>
                <c:pt idx="0">
                  <c:v>2250000</c:v>
                </c:pt>
                <c:pt idx="1">
                  <c:v>2250000</c:v>
                </c:pt>
                <c:pt idx="2">
                  <c:v>2250000</c:v>
                </c:pt>
                <c:pt idx="3">
                  <c:v>2250000</c:v>
                </c:pt>
                <c:pt idx="4">
                  <c:v>2250000</c:v>
                </c:pt>
                <c:pt idx="5">
                  <c:v>2250000</c:v>
                </c:pt>
                <c:pt idx="6">
                  <c:v>2250000</c:v>
                </c:pt>
                <c:pt idx="7">
                  <c:v>2250000</c:v>
                </c:pt>
                <c:pt idx="8">
                  <c:v>2250000</c:v>
                </c:pt>
                <c:pt idx="9">
                  <c:v>2250000</c:v>
                </c:pt>
                <c:pt idx="10">
                  <c:v>2250000</c:v>
                </c:pt>
                <c:pt idx="11">
                  <c:v>2250000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"Чистая прибыль"</c:f>
              <c:strCache>
                <c:ptCount val="1"/>
                <c:pt idx="0">
                  <c:v>Чистая прибыль</c:v>
                </c:pt>
              </c:strCache>
            </c:strRef>
          </c:tx>
          <c:spPr>
            <a:solidFill>
              <a:srgbClr val="2e6fb8"/>
            </a:solidFill>
            <a:ln w="25920">
              <a:solidFill>
                <a:srgbClr val="2e6fb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Финмодель!$D$7:$O$7</c:f>
              <c:multiLvlStrCache>
                <c:ptCount val="1"/>
                <c:lvl>
                  <c:pt idx="0">
                    <c:v>Apr 2022</c:v>
                  </c:pt>
                </c:lvl>
                <c:lvl>
                  <c:pt idx="0">
                    <c:v>Mar 2022</c:v>
                  </c:pt>
                </c:lvl>
                <c:lvl>
                  <c:pt idx="0">
                    <c:v>Feb 2022</c:v>
                  </c:pt>
                </c:lvl>
                <c:lvl>
                  <c:pt idx="0">
                    <c:v>Jan 2022</c:v>
                  </c:pt>
                </c:lvl>
                <c:lvl>
                  <c:pt idx="0">
                    <c:v>Dec 2021</c:v>
                  </c:pt>
                </c:lvl>
                <c:lvl>
                  <c:pt idx="0">
                    <c:v>Nov 2021</c:v>
                  </c:pt>
                </c:lvl>
                <c:lvl>
                  <c:pt idx="0">
                    <c:v>Oct 2021</c:v>
                  </c:pt>
                </c:lvl>
                <c:lvl>
                  <c:pt idx="0">
                    <c:v>Sep 2021</c:v>
                  </c:pt>
                </c:lvl>
                <c:lvl>
                  <c:pt idx="0">
                    <c:v>Aug 2021</c:v>
                  </c:pt>
                </c:lvl>
                <c:lvl>
                  <c:pt idx="0">
                    <c:v>Jul 2021</c:v>
                  </c:pt>
                </c:lvl>
                <c:lvl>
                  <c:pt idx="0">
                    <c:v>Jun 2021</c:v>
                  </c:pt>
                </c:lvl>
                <c:lvl>
                  <c:pt idx="0">
                    <c:v>May 2021</c:v>
                  </c:pt>
                </c:lvl>
              </c:multiLvlStrCache>
            </c:multiLvlStrRef>
          </c:cat>
          <c:val>
            <c:numRef>
              <c:f>Финмодель!$D$106:$O$106</c:f>
              <c:numCache>
                <c:formatCode>#,##0" ₽";\(#,##0" ₽)";\–</c:formatCode>
                <c:ptCount val="12"/>
                <c:pt idx="0">
                  <c:v>173816.666666667</c:v>
                </c:pt>
                <c:pt idx="1">
                  <c:v>173816.666666667</c:v>
                </c:pt>
                <c:pt idx="2">
                  <c:v>173816.666666667</c:v>
                </c:pt>
                <c:pt idx="3">
                  <c:v>173816.666666667</c:v>
                </c:pt>
                <c:pt idx="4">
                  <c:v>173816.666666667</c:v>
                </c:pt>
                <c:pt idx="5">
                  <c:v>173816.666666667</c:v>
                </c:pt>
                <c:pt idx="6">
                  <c:v>173816.666666667</c:v>
                </c:pt>
                <c:pt idx="7">
                  <c:v>173816.666666667</c:v>
                </c:pt>
                <c:pt idx="8">
                  <c:v>173816.666666667</c:v>
                </c:pt>
                <c:pt idx="9">
                  <c:v>173816.666666667</c:v>
                </c:pt>
                <c:pt idx="10">
                  <c:v>173816.666666667</c:v>
                </c:pt>
                <c:pt idx="11">
                  <c:v>173816.666666667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33469424"/>
        <c:axId val="69320214"/>
      </c:lineChart>
      <c:catAx>
        <c:axId val="33469424"/>
        <c:scaling>
          <c:orientation val="minMax"/>
        </c:scaling>
        <c:delete val="0"/>
        <c:axPos val="b"/>
        <c:numFmt formatCode="mmm\ yyyy" sourceLinked="1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69320214"/>
        <c:crosses val="autoZero"/>
        <c:auto val="1"/>
        <c:lblAlgn val="ctr"/>
        <c:lblOffset val="100"/>
        <c:noMultiLvlLbl val="0"/>
      </c:catAx>
      <c:valAx>
        <c:axId val="69320214"/>
        <c:scaling>
          <c:orientation val="minMax"/>
        </c:scaling>
        <c:delete val="0"/>
        <c:axPos val="l"/>
        <c:majorGridlines>
          <c:spPr>
            <a:ln w="6480">
              <a:solidFill>
                <a:srgbClr val="8b8b8b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3346942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Arial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800" spc="-1" strike="noStrike">
                <a:solidFill>
                  <a:srgbClr val="000000"/>
                </a:solidFill>
                <a:latin typeface="Arial"/>
                <a:ea typeface="Arial"/>
              </a:rPr>
              <a:t>Структура выручки: зал / доставка / интернет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stacked"/>
        <c:varyColors val="0"/>
        <c:ser>
          <c:idx val="0"/>
          <c:order val="0"/>
          <c:tx>
            <c:strRef>
              <c:f>"Зал"</c:f>
              <c:strCache>
                <c:ptCount val="1"/>
                <c:pt idx="0">
                  <c:v>Зал</c:v>
                </c:pt>
              </c:strCache>
            </c:strRef>
          </c:tx>
          <c:spPr>
            <a:solidFill>
              <a:srgbClr val="c5e1f6"/>
            </a:solidFill>
            <a:ln w="0">
              <a:solidFill>
                <a:srgbClr val="c5e1f6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Финмодель!$D$7:$O$7</c:f>
              <c:multiLvlStrCache>
                <c:ptCount val="1"/>
                <c:lvl>
                  <c:pt idx="0">
                    <c:v>Apr 2022</c:v>
                  </c:pt>
                </c:lvl>
                <c:lvl>
                  <c:pt idx="0">
                    <c:v>Mar 2022</c:v>
                  </c:pt>
                </c:lvl>
                <c:lvl>
                  <c:pt idx="0">
                    <c:v>Feb 2022</c:v>
                  </c:pt>
                </c:lvl>
                <c:lvl>
                  <c:pt idx="0">
                    <c:v>Jan 2022</c:v>
                  </c:pt>
                </c:lvl>
                <c:lvl>
                  <c:pt idx="0">
                    <c:v>Dec 2021</c:v>
                  </c:pt>
                </c:lvl>
                <c:lvl>
                  <c:pt idx="0">
                    <c:v>Nov 2021</c:v>
                  </c:pt>
                </c:lvl>
                <c:lvl>
                  <c:pt idx="0">
                    <c:v>Oct 2021</c:v>
                  </c:pt>
                </c:lvl>
                <c:lvl>
                  <c:pt idx="0">
                    <c:v>Sep 2021</c:v>
                  </c:pt>
                </c:lvl>
                <c:lvl>
                  <c:pt idx="0">
                    <c:v>Aug 2021</c:v>
                  </c:pt>
                </c:lvl>
                <c:lvl>
                  <c:pt idx="0">
                    <c:v>Jul 2021</c:v>
                  </c:pt>
                </c:lvl>
                <c:lvl>
                  <c:pt idx="0">
                    <c:v>Jun 2021</c:v>
                  </c:pt>
                </c:lvl>
                <c:lvl>
                  <c:pt idx="0">
                    <c:v>May 2021</c:v>
                  </c:pt>
                </c:lvl>
              </c:multiLvlStrCache>
            </c:multiLvlStrRef>
          </c:cat>
          <c:val>
            <c:numRef>
              <c:f>Финмодель!$D$37:$O$37</c:f>
              <c:numCache>
                <c:formatCode>#,##0" ₽";\(#,##0" ₽)";\–</c:formatCode>
                <c:ptCount val="12"/>
                <c:pt idx="0">
                  <c:v>1950000</c:v>
                </c:pt>
                <c:pt idx="1">
                  <c:v>1950000</c:v>
                </c:pt>
                <c:pt idx="2">
                  <c:v>1950000</c:v>
                </c:pt>
                <c:pt idx="3">
                  <c:v>1950000</c:v>
                </c:pt>
                <c:pt idx="4">
                  <c:v>1950000</c:v>
                </c:pt>
                <c:pt idx="5">
                  <c:v>1950000</c:v>
                </c:pt>
                <c:pt idx="6">
                  <c:v>1950000</c:v>
                </c:pt>
                <c:pt idx="7">
                  <c:v>1950000</c:v>
                </c:pt>
                <c:pt idx="8">
                  <c:v>1950000</c:v>
                </c:pt>
                <c:pt idx="9">
                  <c:v>1950000</c:v>
                </c:pt>
                <c:pt idx="10">
                  <c:v>1950000</c:v>
                </c:pt>
                <c:pt idx="11">
                  <c:v>1950000</c:v>
                </c:pt>
              </c:numCache>
            </c:numRef>
          </c:val>
        </c:ser>
        <c:ser>
          <c:idx val="1"/>
          <c:order val="1"/>
          <c:tx>
            <c:strRef>
              <c:f>"Доставка"</c:f>
              <c:strCache>
                <c:ptCount val="1"/>
                <c:pt idx="0">
                  <c:v>Доставка</c:v>
                </c:pt>
              </c:strCache>
            </c:strRef>
          </c:tx>
          <c:spPr>
            <a:solidFill>
              <a:srgbClr val="2e6fb8"/>
            </a:solidFill>
            <a:ln w="0">
              <a:solidFill>
                <a:srgbClr val="2e6fb8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Финмодель!$D$7:$O$7</c:f>
              <c:multiLvlStrCache>
                <c:ptCount val="1"/>
                <c:lvl>
                  <c:pt idx="0">
                    <c:v>Apr 2022</c:v>
                  </c:pt>
                </c:lvl>
                <c:lvl>
                  <c:pt idx="0">
                    <c:v>Mar 2022</c:v>
                  </c:pt>
                </c:lvl>
                <c:lvl>
                  <c:pt idx="0">
                    <c:v>Feb 2022</c:v>
                  </c:pt>
                </c:lvl>
                <c:lvl>
                  <c:pt idx="0">
                    <c:v>Jan 2022</c:v>
                  </c:pt>
                </c:lvl>
                <c:lvl>
                  <c:pt idx="0">
                    <c:v>Dec 2021</c:v>
                  </c:pt>
                </c:lvl>
                <c:lvl>
                  <c:pt idx="0">
                    <c:v>Nov 2021</c:v>
                  </c:pt>
                </c:lvl>
                <c:lvl>
                  <c:pt idx="0">
                    <c:v>Oct 2021</c:v>
                  </c:pt>
                </c:lvl>
                <c:lvl>
                  <c:pt idx="0">
                    <c:v>Sep 2021</c:v>
                  </c:pt>
                </c:lvl>
                <c:lvl>
                  <c:pt idx="0">
                    <c:v>Aug 2021</c:v>
                  </c:pt>
                </c:lvl>
                <c:lvl>
                  <c:pt idx="0">
                    <c:v>Jul 2021</c:v>
                  </c:pt>
                </c:lvl>
                <c:lvl>
                  <c:pt idx="0">
                    <c:v>Jun 2021</c:v>
                  </c:pt>
                </c:lvl>
                <c:lvl>
                  <c:pt idx="0">
                    <c:v>May 2021</c:v>
                  </c:pt>
                </c:lvl>
              </c:multiLvlStrCache>
            </c:multiLvlStrRef>
          </c:cat>
          <c:val>
            <c:numRef>
              <c:f>Финмодель!$D$38:$O$38</c:f>
              <c:numCache>
                <c:formatCode>#,##0" ₽";\(#,##0" ₽)";\–</c:formatCode>
                <c:ptCount val="12"/>
                <c:pt idx="0">
                  <c:v>150000</c:v>
                </c:pt>
                <c:pt idx="1">
                  <c:v>150000</c:v>
                </c:pt>
                <c:pt idx="2">
                  <c:v>150000</c:v>
                </c:pt>
                <c:pt idx="3">
                  <c:v>150000</c:v>
                </c:pt>
                <c:pt idx="4">
                  <c:v>150000</c:v>
                </c:pt>
                <c:pt idx="5">
                  <c:v>150000</c:v>
                </c:pt>
                <c:pt idx="6">
                  <c:v>150000</c:v>
                </c:pt>
                <c:pt idx="7">
                  <c:v>150000</c:v>
                </c:pt>
                <c:pt idx="8">
                  <c:v>150000</c:v>
                </c:pt>
                <c:pt idx="9">
                  <c:v>150000</c:v>
                </c:pt>
                <c:pt idx="10">
                  <c:v>150000</c:v>
                </c:pt>
                <c:pt idx="11">
                  <c:v>150000</c:v>
                </c:pt>
              </c:numCache>
            </c:numRef>
          </c:val>
        </c:ser>
        <c:ser>
          <c:idx val="2"/>
          <c:order val="2"/>
          <c:tx>
            <c:strRef>
              <c:f>"Интернет"</c:f>
              <c:strCache>
                <c:ptCount val="1"/>
                <c:pt idx="0">
                  <c:v>Интернет</c:v>
                </c:pt>
              </c:strCache>
            </c:strRef>
          </c:tx>
          <c:spPr>
            <a:solidFill>
              <a:srgbClr val="014a99"/>
            </a:solidFill>
            <a:ln w="0">
              <a:solidFill>
                <a:srgbClr val="014a99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Финмодель!$D$7:$O$7</c:f>
              <c:multiLvlStrCache>
                <c:ptCount val="1"/>
                <c:lvl>
                  <c:pt idx="0">
                    <c:v>Apr 2022</c:v>
                  </c:pt>
                </c:lvl>
                <c:lvl>
                  <c:pt idx="0">
                    <c:v>Mar 2022</c:v>
                  </c:pt>
                </c:lvl>
                <c:lvl>
                  <c:pt idx="0">
                    <c:v>Feb 2022</c:v>
                  </c:pt>
                </c:lvl>
                <c:lvl>
                  <c:pt idx="0">
                    <c:v>Jan 2022</c:v>
                  </c:pt>
                </c:lvl>
                <c:lvl>
                  <c:pt idx="0">
                    <c:v>Dec 2021</c:v>
                  </c:pt>
                </c:lvl>
                <c:lvl>
                  <c:pt idx="0">
                    <c:v>Nov 2021</c:v>
                  </c:pt>
                </c:lvl>
                <c:lvl>
                  <c:pt idx="0">
                    <c:v>Oct 2021</c:v>
                  </c:pt>
                </c:lvl>
                <c:lvl>
                  <c:pt idx="0">
                    <c:v>Sep 2021</c:v>
                  </c:pt>
                </c:lvl>
                <c:lvl>
                  <c:pt idx="0">
                    <c:v>Aug 2021</c:v>
                  </c:pt>
                </c:lvl>
                <c:lvl>
                  <c:pt idx="0">
                    <c:v>Jul 2021</c:v>
                  </c:pt>
                </c:lvl>
                <c:lvl>
                  <c:pt idx="0">
                    <c:v>Jun 2021</c:v>
                  </c:pt>
                </c:lvl>
                <c:lvl>
                  <c:pt idx="0">
                    <c:v>May 2021</c:v>
                  </c:pt>
                </c:lvl>
              </c:multiLvlStrCache>
            </c:multiLvlStrRef>
          </c:cat>
          <c:val>
            <c:numRef>
              <c:f>Финмодель!$D$39:$O$39</c:f>
              <c:numCache>
                <c:formatCode>#,##0" ₽";\(#,##0" ₽)";\–</c:formatCode>
                <c:ptCount val="12"/>
                <c:pt idx="0">
                  <c:v>150000</c:v>
                </c:pt>
                <c:pt idx="1">
                  <c:v>150000</c:v>
                </c:pt>
                <c:pt idx="2">
                  <c:v>150000</c:v>
                </c:pt>
                <c:pt idx="3">
                  <c:v>150000</c:v>
                </c:pt>
                <c:pt idx="4">
                  <c:v>150000</c:v>
                </c:pt>
                <c:pt idx="5">
                  <c:v>150000</c:v>
                </c:pt>
                <c:pt idx="6">
                  <c:v>150000</c:v>
                </c:pt>
                <c:pt idx="7">
                  <c:v>150000</c:v>
                </c:pt>
                <c:pt idx="8">
                  <c:v>150000</c:v>
                </c:pt>
                <c:pt idx="9">
                  <c:v>150000</c:v>
                </c:pt>
                <c:pt idx="10">
                  <c:v>150000</c:v>
                </c:pt>
                <c:pt idx="11">
                  <c:v>150000</c:v>
                </c:pt>
              </c:numCache>
            </c:numRef>
          </c:val>
        </c:ser>
        <c:gapWidth val="150"/>
        <c:overlap val="100"/>
        <c:axId val="98627171"/>
        <c:axId val="22679102"/>
      </c:barChart>
      <c:catAx>
        <c:axId val="98627171"/>
        <c:scaling>
          <c:orientation val="minMax"/>
        </c:scaling>
        <c:delete val="0"/>
        <c:axPos val="b"/>
        <c:numFmt formatCode="mmm\ yyyy" sourceLinked="1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22679102"/>
        <c:crosses val="autoZero"/>
        <c:auto val="1"/>
        <c:lblAlgn val="ctr"/>
        <c:lblOffset val="100"/>
        <c:noMultiLvlLbl val="0"/>
      </c:catAx>
      <c:valAx>
        <c:axId val="22679102"/>
        <c:scaling>
          <c:orientation val="minMax"/>
        </c:scaling>
        <c:delete val="0"/>
        <c:axPos val="l"/>
        <c:majorGridlines>
          <c:spPr>
            <a:ln w="6480">
              <a:solidFill>
                <a:srgbClr val="8b8b8b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862717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Arial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800" spc="-1" strike="noStrike">
                <a:solidFill>
                  <a:srgbClr val="000000"/>
                </a:solidFill>
                <a:latin typeface="Arial"/>
                <a:ea typeface="Arial"/>
              </a:rPr>
              <a:t>Накопленная прибыль и остаток денег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"Прибыль накопленным итогом"</c:f>
              <c:strCache>
                <c:ptCount val="1"/>
                <c:pt idx="0">
                  <c:v>Прибыль накопленным итогом</c:v>
                </c:pt>
              </c:strCache>
            </c:strRef>
          </c:tx>
          <c:spPr>
            <a:solidFill>
              <a:srgbClr val="014a99"/>
            </a:solidFill>
            <a:ln w="25920">
              <a:solidFill>
                <a:srgbClr val="014a99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Финмодель!$D$7:$O$7</c:f>
              <c:multiLvlStrCache>
                <c:ptCount val="1"/>
                <c:lvl>
                  <c:pt idx="0">
                    <c:v>Apr 2022</c:v>
                  </c:pt>
                </c:lvl>
                <c:lvl>
                  <c:pt idx="0">
                    <c:v>Mar 2022</c:v>
                  </c:pt>
                </c:lvl>
                <c:lvl>
                  <c:pt idx="0">
                    <c:v>Feb 2022</c:v>
                  </c:pt>
                </c:lvl>
                <c:lvl>
                  <c:pt idx="0">
                    <c:v>Jan 2022</c:v>
                  </c:pt>
                </c:lvl>
                <c:lvl>
                  <c:pt idx="0">
                    <c:v>Dec 2021</c:v>
                  </c:pt>
                </c:lvl>
                <c:lvl>
                  <c:pt idx="0">
                    <c:v>Nov 2021</c:v>
                  </c:pt>
                </c:lvl>
                <c:lvl>
                  <c:pt idx="0">
                    <c:v>Oct 2021</c:v>
                  </c:pt>
                </c:lvl>
                <c:lvl>
                  <c:pt idx="0">
                    <c:v>Sep 2021</c:v>
                  </c:pt>
                </c:lvl>
                <c:lvl>
                  <c:pt idx="0">
                    <c:v>Aug 2021</c:v>
                  </c:pt>
                </c:lvl>
                <c:lvl>
                  <c:pt idx="0">
                    <c:v>Jul 2021</c:v>
                  </c:pt>
                </c:lvl>
                <c:lvl>
                  <c:pt idx="0">
                    <c:v>Jun 2021</c:v>
                  </c:pt>
                </c:lvl>
                <c:lvl>
                  <c:pt idx="0">
                    <c:v>May 2021</c:v>
                  </c:pt>
                </c:lvl>
              </c:multiLvlStrCache>
            </c:multiLvlStrRef>
          </c:cat>
          <c:val>
            <c:numRef>
              <c:f>Финмодель!$D$109:$O$109</c:f>
              <c:numCache>
                <c:formatCode>#,##0" ₽";\(#,##0" ₽)";\–</c:formatCode>
                <c:ptCount val="12"/>
                <c:pt idx="0">
                  <c:v>173816.666666667</c:v>
                </c:pt>
                <c:pt idx="1">
                  <c:v>347633.333333333</c:v>
                </c:pt>
                <c:pt idx="2">
                  <c:v>521450</c:v>
                </c:pt>
                <c:pt idx="3">
                  <c:v>695266.666666667</c:v>
                </c:pt>
                <c:pt idx="4">
                  <c:v>869083.333333333</c:v>
                </c:pt>
                <c:pt idx="5">
                  <c:v>1042900</c:v>
                </c:pt>
                <c:pt idx="6">
                  <c:v>1216716.66666667</c:v>
                </c:pt>
                <c:pt idx="7">
                  <c:v>1390533.33333333</c:v>
                </c:pt>
                <c:pt idx="8">
                  <c:v>1564350</c:v>
                </c:pt>
                <c:pt idx="9">
                  <c:v>1738166.66666667</c:v>
                </c:pt>
                <c:pt idx="10">
                  <c:v>1911983.33333333</c:v>
                </c:pt>
                <c:pt idx="11">
                  <c:v>2085800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"Деньги на конец месяца"</c:f>
              <c:strCache>
                <c:ptCount val="1"/>
                <c:pt idx="0">
                  <c:v>Деньги на конец месяца</c:v>
                </c:pt>
              </c:strCache>
            </c:strRef>
          </c:tx>
          <c:spPr>
            <a:solidFill>
              <a:srgbClr val="8cbeea"/>
            </a:solidFill>
            <a:ln w="25920">
              <a:solidFill>
                <a:srgbClr val="8cbeea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Финмодель!$D$7:$O$7</c:f>
              <c:multiLvlStrCache>
                <c:ptCount val="1"/>
                <c:lvl>
                  <c:pt idx="0">
                    <c:v>Apr 2022</c:v>
                  </c:pt>
                </c:lvl>
                <c:lvl>
                  <c:pt idx="0">
                    <c:v>Mar 2022</c:v>
                  </c:pt>
                </c:lvl>
                <c:lvl>
                  <c:pt idx="0">
                    <c:v>Feb 2022</c:v>
                  </c:pt>
                </c:lvl>
                <c:lvl>
                  <c:pt idx="0">
                    <c:v>Jan 2022</c:v>
                  </c:pt>
                </c:lvl>
                <c:lvl>
                  <c:pt idx="0">
                    <c:v>Dec 2021</c:v>
                  </c:pt>
                </c:lvl>
                <c:lvl>
                  <c:pt idx="0">
                    <c:v>Nov 2021</c:v>
                  </c:pt>
                </c:lvl>
                <c:lvl>
                  <c:pt idx="0">
                    <c:v>Oct 2021</c:v>
                  </c:pt>
                </c:lvl>
                <c:lvl>
                  <c:pt idx="0">
                    <c:v>Sep 2021</c:v>
                  </c:pt>
                </c:lvl>
                <c:lvl>
                  <c:pt idx="0">
                    <c:v>Aug 2021</c:v>
                  </c:pt>
                </c:lvl>
                <c:lvl>
                  <c:pt idx="0">
                    <c:v>Jul 2021</c:v>
                  </c:pt>
                </c:lvl>
                <c:lvl>
                  <c:pt idx="0">
                    <c:v>Jun 2021</c:v>
                  </c:pt>
                </c:lvl>
                <c:lvl>
                  <c:pt idx="0">
                    <c:v>May 2021</c:v>
                  </c:pt>
                </c:lvl>
              </c:multiLvlStrCache>
            </c:multiLvlStrRef>
          </c:cat>
          <c:val>
            <c:numRef>
              <c:f>Финмодель!$D$172:$O$172</c:f>
              <c:numCache>
                <c:formatCode>#,##0" ₽";\(#,##0" ₽)";\–</c:formatCode>
                <c:ptCount val="12"/>
                <c:pt idx="0">
                  <c:v>693100</c:v>
                </c:pt>
                <c:pt idx="1">
                  <c:v>718100</c:v>
                </c:pt>
                <c:pt idx="2">
                  <c:v>743100</c:v>
                </c:pt>
                <c:pt idx="3">
                  <c:v>768100</c:v>
                </c:pt>
                <c:pt idx="4">
                  <c:v>793100</c:v>
                </c:pt>
                <c:pt idx="5">
                  <c:v>818100</c:v>
                </c:pt>
                <c:pt idx="6">
                  <c:v>843100</c:v>
                </c:pt>
                <c:pt idx="7">
                  <c:v>868100</c:v>
                </c:pt>
                <c:pt idx="8">
                  <c:v>893100</c:v>
                </c:pt>
                <c:pt idx="9">
                  <c:v>918100</c:v>
                </c:pt>
                <c:pt idx="10">
                  <c:v>943100</c:v>
                </c:pt>
                <c:pt idx="11">
                  <c:v>968100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91025844"/>
        <c:axId val="89672878"/>
      </c:lineChart>
      <c:catAx>
        <c:axId val="91025844"/>
        <c:scaling>
          <c:orientation val="minMax"/>
        </c:scaling>
        <c:delete val="0"/>
        <c:axPos val="b"/>
        <c:numFmt formatCode="mmm\ yyyy" sourceLinked="1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9672878"/>
        <c:crosses val="autoZero"/>
        <c:auto val="1"/>
        <c:lblAlgn val="ctr"/>
        <c:lblOffset val="100"/>
        <c:noMultiLvlLbl val="0"/>
      </c:catAx>
      <c:valAx>
        <c:axId val="89672878"/>
        <c:scaling>
          <c:orientation val="minMax"/>
        </c:scaling>
        <c:delete val="0"/>
        <c:axPos val="l"/>
        <c:majorGridlines>
          <c:spPr>
            <a:ln w="6480">
              <a:solidFill>
                <a:srgbClr val="8b8b8b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102584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Arial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7</xdr:row>
      <xdr:rowOff>0</xdr:rowOff>
    </xdr:from>
    <xdr:to>
      <xdr:col>5</xdr:col>
      <xdr:colOff>588960</xdr:colOff>
      <xdr:row>22</xdr:row>
      <xdr:rowOff>22320</xdr:rowOff>
    </xdr:to>
    <xdr:graphicFrame>
      <xdr:nvGraphicFramePr>
        <xdr:cNvPr id="0" name="Chart 1"/>
        <xdr:cNvGraphicFramePr/>
      </xdr:nvGraphicFramePr>
      <xdr:xfrm>
        <a:off x="211320" y="1800360"/>
        <a:ext cx="791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25</xdr:row>
      <xdr:rowOff>0</xdr:rowOff>
    </xdr:from>
    <xdr:to>
      <xdr:col>5</xdr:col>
      <xdr:colOff>588960</xdr:colOff>
      <xdr:row>40</xdr:row>
      <xdr:rowOff>22320</xdr:rowOff>
    </xdr:to>
    <xdr:graphicFrame>
      <xdr:nvGraphicFramePr>
        <xdr:cNvPr id="1" name="Chart 2"/>
        <xdr:cNvGraphicFramePr/>
      </xdr:nvGraphicFramePr>
      <xdr:xfrm>
        <a:off x="211320" y="5229360"/>
        <a:ext cx="791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43</xdr:row>
      <xdr:rowOff>0</xdr:rowOff>
    </xdr:from>
    <xdr:to>
      <xdr:col>5</xdr:col>
      <xdr:colOff>588960</xdr:colOff>
      <xdr:row>58</xdr:row>
      <xdr:rowOff>22320</xdr:rowOff>
    </xdr:to>
    <xdr:graphicFrame>
      <xdr:nvGraphicFramePr>
        <xdr:cNvPr id="2" name="Chart 3"/>
        <xdr:cNvGraphicFramePr/>
      </xdr:nvGraphicFramePr>
      <xdr:xfrm>
        <a:off x="211320" y="8658360"/>
        <a:ext cx="791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13C7D"/>
    <pageSetUpPr fitToPage="true"/>
  </sheetPr>
  <dimension ref="A1:C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62"/>
  </cols>
  <sheetData>
    <row r="1" customFormat="false" ht="30" hidden="false" customHeight="true" outlineLevel="0" collapsed="false">
      <c r="A1" s="1" t="s">
        <v>0</v>
      </c>
      <c r="B1" s="1"/>
      <c r="C1" s="1"/>
    </row>
    <row r="2" customFormat="false" ht="21.75" hidden="false" customHeight="true" outlineLevel="0" collapsed="false">
      <c r="A2" s="1"/>
      <c r="B2" s="1"/>
      <c r="C2" s="1"/>
    </row>
    <row r="3" customFormat="false" ht="4.5" hidden="false" customHeight="true" outlineLevel="0" collapsed="false">
      <c r="A3" s="2"/>
      <c r="B3" s="2"/>
      <c r="C3" s="2"/>
    </row>
    <row r="4" customFormat="false" ht="18" hidden="false" customHeight="true" outlineLevel="0" collapsed="false"/>
    <row r="5" customFormat="false" ht="18" hidden="false" customHeight="true" outlineLevel="0" collapsed="false">
      <c r="B5" s="3" t="s">
        <v>1</v>
      </c>
    </row>
    <row r="6" customFormat="false" ht="30" hidden="false" customHeight="true" outlineLevel="0" collapsed="false">
      <c r="B6" s="4" t="s">
        <v>2</v>
      </c>
      <c r="C6" s="5" t="s">
        <v>3</v>
      </c>
    </row>
    <row r="7" customFormat="false" ht="30" hidden="false" customHeight="true" outlineLevel="0" collapsed="false">
      <c r="B7" s="4" t="s">
        <v>4</v>
      </c>
      <c r="C7" s="5" t="s">
        <v>5</v>
      </c>
    </row>
    <row r="8" customFormat="false" ht="30" hidden="false" customHeight="true" outlineLevel="0" collapsed="false">
      <c r="B8" s="4" t="s">
        <v>6</v>
      </c>
      <c r="C8" s="5" t="s">
        <v>7</v>
      </c>
    </row>
    <row r="9" customFormat="false" ht="30" hidden="false" customHeight="true" outlineLevel="0" collapsed="false">
      <c r="B9" s="4" t="s">
        <v>8</v>
      </c>
      <c r="C9" s="5" t="s">
        <v>9</v>
      </c>
    </row>
    <row r="10" customFormat="false" ht="18" hidden="false" customHeight="true" outlineLevel="0" collapsed="false"/>
    <row r="11" customFormat="false" ht="18" hidden="false" customHeight="true" outlineLevel="0" collapsed="false">
      <c r="B11" s="3" t="s">
        <v>10</v>
      </c>
    </row>
    <row r="12" customFormat="false" ht="30" hidden="false" customHeight="true" outlineLevel="0" collapsed="false">
      <c r="B12" s="4" t="s">
        <v>11</v>
      </c>
      <c r="C12" s="5" t="s">
        <v>12</v>
      </c>
    </row>
    <row r="13" customFormat="false" ht="30" hidden="false" customHeight="true" outlineLevel="0" collapsed="false">
      <c r="B13" s="4" t="s">
        <v>13</v>
      </c>
      <c r="C13" s="5" t="s">
        <v>14</v>
      </c>
    </row>
    <row r="14" customFormat="false" ht="30" hidden="false" customHeight="true" outlineLevel="0" collapsed="false">
      <c r="B14" s="4" t="s">
        <v>15</v>
      </c>
      <c r="C14" s="5" t="s">
        <v>16</v>
      </c>
    </row>
    <row r="15" customFormat="false" ht="30" hidden="false" customHeight="true" outlineLevel="0" collapsed="false">
      <c r="B15" s="4" t="s">
        <v>17</v>
      </c>
      <c r="C15" s="5" t="s">
        <v>18</v>
      </c>
    </row>
    <row r="16" customFormat="false" ht="30" hidden="false" customHeight="true" outlineLevel="0" collapsed="false">
      <c r="B16" s="4" t="s">
        <v>19</v>
      </c>
      <c r="C16" s="5" t="s">
        <v>20</v>
      </c>
    </row>
    <row r="17" customFormat="false" ht="18" hidden="false" customHeight="true" outlineLevel="0" collapsed="false"/>
    <row r="18" customFormat="false" ht="18" hidden="false" customHeight="true" outlineLevel="0" collapsed="false">
      <c r="B18" s="3" t="s">
        <v>21</v>
      </c>
    </row>
    <row r="19" customFormat="false" ht="30" hidden="false" customHeight="true" outlineLevel="0" collapsed="false">
      <c r="B19" s="4" t="s">
        <v>22</v>
      </c>
      <c r="C19" s="5" t="s">
        <v>23</v>
      </c>
    </row>
    <row r="20" customFormat="false" ht="30" hidden="false" customHeight="true" outlineLevel="0" collapsed="false">
      <c r="B20" s="4" t="s">
        <v>24</v>
      </c>
      <c r="C20" s="5" t="s">
        <v>25</v>
      </c>
    </row>
    <row r="21" customFormat="false" ht="30" hidden="false" customHeight="true" outlineLevel="0" collapsed="false">
      <c r="B21" s="4" t="s">
        <v>26</v>
      </c>
      <c r="C21" s="5" t="s">
        <v>27</v>
      </c>
    </row>
    <row r="22" customFormat="false" ht="30" hidden="false" customHeight="true" outlineLevel="0" collapsed="false">
      <c r="B22" s="4" t="s">
        <v>28</v>
      </c>
      <c r="C22" s="5" t="s">
        <v>29</v>
      </c>
    </row>
    <row r="23" customFormat="false" ht="18" hidden="false" customHeight="true" outlineLevel="0" collapsed="false"/>
    <row r="24" customFormat="false" ht="18" hidden="false" customHeight="true" outlineLevel="0" collapsed="false">
      <c r="B24" s="3" t="s">
        <v>30</v>
      </c>
    </row>
    <row r="25" customFormat="false" ht="18" hidden="false" customHeight="true" outlineLevel="0" collapsed="false">
      <c r="B25" s="6" t="s">
        <v>31</v>
      </c>
      <c r="C25" s="7" t="s">
        <v>32</v>
      </c>
    </row>
    <row r="26" customFormat="false" ht="18" hidden="false" customHeight="true" outlineLevel="0" collapsed="false">
      <c r="C26" s="8" t="s">
        <v>33</v>
      </c>
    </row>
    <row r="27" customFormat="false" ht="18" hidden="false" customHeight="true" outlineLevel="0" collapsed="false"/>
    <row r="28" customFormat="false" ht="18" hidden="false" customHeight="true" outlineLevel="0" collapsed="false"/>
    <row r="29" customFormat="false" ht="18" hidden="false" customHeight="true" outlineLevel="0" collapsed="false"/>
    <row r="30" customFormat="false" ht="18" hidden="false" customHeight="true" outlineLevel="0" collapsed="false"/>
    <row r="31" customFormat="false" ht="18" hidden="false" customHeight="true" outlineLevel="0" collapsed="false"/>
    <row r="32" customFormat="false" ht="18" hidden="false" customHeight="true" outlineLevel="0" collapsed="false"/>
    <row r="33" customFormat="false" ht="18" hidden="false" customHeight="true" outlineLevel="0" collapsed="false"/>
    <row r="34" customFormat="false" ht="18" hidden="false" customHeight="true" outlineLevel="0" collapsed="false"/>
    <row r="35" customFormat="false" ht="18" hidden="false" customHeight="true" outlineLevel="0" collapsed="false"/>
    <row r="36" customFormat="false" ht="18" hidden="false" customHeight="true" outlineLevel="0" collapsed="false"/>
    <row r="37" customFormat="false" ht="18" hidden="false" customHeight="true" outlineLevel="0" collapsed="false"/>
    <row r="38" customFormat="false" ht="18" hidden="false" customHeight="true" outlineLevel="0" collapsed="false"/>
    <row r="39" customFormat="false" ht="18" hidden="false" customHeight="true" outlineLevel="0" collapsed="false"/>
  </sheetData>
  <mergeCells count="1">
    <mergeCell ref="A1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14A99"/>
    <pageSetUpPr fitToPage="true"/>
  </sheetPr>
  <dimension ref="A1:Z11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7" topLeftCell="D8" activePane="bottomRight" state="frozen"/>
      <selection pane="topLeft" activeCell="A1" activeCellId="0" sqref="A1"/>
      <selection pane="topRight" activeCell="D1" activeCellId="0" sqref="D1"/>
      <selection pane="bottomLeft" activeCell="A8" activeCellId="0" sqref="A8"/>
      <selection pane="bottomRight" activeCell="A1" activeCellId="0" sqref="A1"/>
    </sheetView>
  </sheetViews>
  <sheetFormatPr defaultColWidth="12.6328125" defaultRowHeight="15.7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5"/>
    <col collapsed="false" customWidth="true" hidden="false" outlineLevel="0" max="3" min="3" style="0" width="2.5"/>
    <col collapsed="false" customWidth="true" hidden="false" outlineLevel="0" max="15" min="4" style="0" width="13.5"/>
    <col collapsed="false" customWidth="true" hidden="true" outlineLevel="0" max="26" min="16" style="0" width="13"/>
  </cols>
  <sheetData>
    <row r="1" customFormat="false" ht="33.75" hidden="false" customHeight="true" outlineLevel="0" collapsed="false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customFormat="false" ht="15.75" hidden="false" customHeight="false" outlineLevel="0" collapsed="false">
      <c r="A2" s="11" t="s">
        <v>35</v>
      </c>
      <c r="B2" s="12" t="n">
        <f aca="false">SUM(D8:O8)</f>
        <v>27000000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customFormat="false" ht="15.75" hidden="false" customHeight="false" outlineLevel="0" collapsed="false">
      <c r="A3" s="11" t="s">
        <v>36</v>
      </c>
      <c r="B3" s="12" t="n">
        <f aca="false">O109</f>
        <v>2085800</v>
      </c>
      <c r="C3" s="13"/>
      <c r="D3" s="14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customFormat="false" ht="15.75" hidden="false" customHeight="false" outlineLevel="0" collapsed="false">
      <c r="A4" s="11" t="s">
        <v>37</v>
      </c>
      <c r="B4" s="12" t="n">
        <f aca="false">O172</f>
        <v>968100</v>
      </c>
      <c r="C4" s="13"/>
      <c r="D4" s="14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customFormat="false" ht="15.75" hidden="false" customHeight="false" outlineLevel="0" collapsed="false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customFormat="false" ht="15.75" hidden="false" customHeight="false" outlineLevel="0" collapsed="false">
      <c r="A6" s="17" t="s">
        <v>38</v>
      </c>
      <c r="B6" s="12"/>
      <c r="C6" s="13"/>
      <c r="D6" s="13" t="n">
        <f aca="false">IFERROR(-(D76+D64)/D53,0)</f>
        <v>1655726.78843227</v>
      </c>
      <c r="E6" s="13" t="n">
        <f aca="false">IFERROR(-(E76+E64)/E53,0)</f>
        <v>1655726.78843227</v>
      </c>
      <c r="F6" s="13" t="n">
        <f aca="false">IFERROR(-(F76+F64)/F53,0)</f>
        <v>1655726.78843227</v>
      </c>
      <c r="G6" s="13" t="n">
        <f aca="false">IFERROR(-(G76+G64)/G53,0)</f>
        <v>1655726.78843227</v>
      </c>
      <c r="H6" s="13" t="n">
        <f aca="false">IFERROR(-(H76+H64)/H53,0)</f>
        <v>1655726.78843227</v>
      </c>
      <c r="I6" s="13" t="n">
        <f aca="false">IFERROR(-(I76+I64)/I53,0)</f>
        <v>1655726.78843227</v>
      </c>
      <c r="J6" s="13" t="n">
        <f aca="false">IFERROR(-(J76+J64)/J53,0)</f>
        <v>1655726.78843227</v>
      </c>
      <c r="K6" s="13" t="n">
        <f aca="false">IFERROR(-(K76+K64)/K53,0)</f>
        <v>1655726.78843227</v>
      </c>
      <c r="L6" s="13" t="n">
        <f aca="false">IFERROR(-(L76+L64)/L53,0)</f>
        <v>1655726.78843227</v>
      </c>
      <c r="M6" s="13" t="n">
        <f aca="false">IFERROR(-(M76+M64)/M53,0)</f>
        <v>1655726.78843227</v>
      </c>
      <c r="N6" s="13" t="n">
        <f aca="false">IFERROR(-(N76+N64)/N53,0)</f>
        <v>1655726.78843227</v>
      </c>
      <c r="O6" s="13" t="n">
        <f aca="false">IFERROR(-(O76+O64)/O53,0)</f>
        <v>1655726.78843227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customFormat="false" ht="21.75" hidden="false" customHeight="true" outlineLevel="0" collapsed="false">
      <c r="A7" s="18"/>
      <c r="B7" s="19" t="s">
        <v>39</v>
      </c>
      <c r="C7" s="19"/>
      <c r="D7" s="20" t="n">
        <v>44317</v>
      </c>
      <c r="E7" s="20" t="n">
        <f aca="false">DATE(YEAR(D7+31),MONTH(D7+31),1)</f>
        <v>44348</v>
      </c>
      <c r="F7" s="20" t="n">
        <f aca="false">DATE(YEAR(E7+31),MONTH(E7+31),1)</f>
        <v>44378</v>
      </c>
      <c r="G7" s="20" t="n">
        <f aca="false">DATE(YEAR(F7+31),MONTH(F7+31),1)</f>
        <v>44409</v>
      </c>
      <c r="H7" s="20" t="n">
        <f aca="false">DATE(YEAR(G7+31),MONTH(G7+31),1)</f>
        <v>44440</v>
      </c>
      <c r="I7" s="20" t="n">
        <f aca="false">DATE(YEAR(H7+31),MONTH(H7+31),1)</f>
        <v>44470</v>
      </c>
      <c r="J7" s="20" t="n">
        <f aca="false">DATE(YEAR(I7+31),MONTH(I7+31),1)</f>
        <v>44501</v>
      </c>
      <c r="K7" s="20" t="n">
        <f aca="false">DATE(YEAR(J7+31),MONTH(J7+31),1)</f>
        <v>44531</v>
      </c>
      <c r="L7" s="20" t="n">
        <f aca="false">DATE(YEAR(K7+31),MONTH(K7+31),1)</f>
        <v>44562</v>
      </c>
      <c r="M7" s="20" t="n">
        <f aca="false">DATE(YEAR(L7+31),MONTH(L7+31),1)</f>
        <v>44593</v>
      </c>
      <c r="N7" s="20" t="n">
        <f aca="false">DATE(YEAR(M7+31),MONTH(M7+31),1)</f>
        <v>44621</v>
      </c>
      <c r="O7" s="20" t="n">
        <f aca="false">DATE(YEAR(N7+31),MONTH(N7+31),1)</f>
        <v>44652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customFormat="false" ht="15.75" hidden="false" customHeight="false" outlineLevel="0" collapsed="false">
      <c r="A8" s="22" t="s">
        <v>40</v>
      </c>
      <c r="B8" s="23"/>
      <c r="C8" s="23"/>
      <c r="D8" s="23" t="n">
        <f aca="false">D37+D38+D39</f>
        <v>2250000</v>
      </c>
      <c r="E8" s="23" t="n">
        <f aca="false">E37+E38+E39</f>
        <v>2250000</v>
      </c>
      <c r="F8" s="23" t="n">
        <f aca="false">F37+F38+F39</f>
        <v>2250000</v>
      </c>
      <c r="G8" s="23" t="n">
        <f aca="false">G37+G38+G39</f>
        <v>2250000</v>
      </c>
      <c r="H8" s="23" t="n">
        <f aca="false">H37+H38+H39</f>
        <v>2250000</v>
      </c>
      <c r="I8" s="23" t="n">
        <f aca="false">I37+I38+I39</f>
        <v>2250000</v>
      </c>
      <c r="J8" s="23" t="n">
        <f aca="false">J37+J38+J39</f>
        <v>2250000</v>
      </c>
      <c r="K8" s="23" t="n">
        <f aca="false">K37+K38+K39</f>
        <v>2250000</v>
      </c>
      <c r="L8" s="23" t="n">
        <f aca="false">L37+L38+L39</f>
        <v>2250000</v>
      </c>
      <c r="M8" s="23" t="n">
        <f aca="false">M37+M38+M39</f>
        <v>2250000</v>
      </c>
      <c r="N8" s="23" t="n">
        <f aca="false">N37+N38+N39</f>
        <v>2250000</v>
      </c>
      <c r="O8" s="23" t="n">
        <f aca="false">O37+O38+O39</f>
        <v>2250000</v>
      </c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customFormat="false" ht="15.75" hidden="false" customHeight="false" outlineLevel="0" collapsed="false">
      <c r="A9" s="2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customFormat="false" ht="15.75" hidden="false" customHeight="false" outlineLevel="0" collapsed="false">
      <c r="A10" s="26" t="s">
        <v>41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customFormat="false" ht="15.75" hidden="false" customHeight="false" outlineLevel="0" collapsed="false">
      <c r="A11" s="25" t="s">
        <v>42</v>
      </c>
      <c r="B11" s="29" t="n">
        <f aca="false">SUM(D11:O11)</f>
        <v>12</v>
      </c>
      <c r="C11" s="29"/>
      <c r="D11" s="30" t="n">
        <v>1</v>
      </c>
      <c r="E11" s="30" t="n">
        <v>1</v>
      </c>
      <c r="F11" s="30" t="n">
        <v>1</v>
      </c>
      <c r="G11" s="30" t="n">
        <v>1</v>
      </c>
      <c r="H11" s="30" t="n">
        <v>1</v>
      </c>
      <c r="I11" s="30" t="n">
        <v>1</v>
      </c>
      <c r="J11" s="30" t="n">
        <v>1</v>
      </c>
      <c r="K11" s="30" t="n">
        <v>1</v>
      </c>
      <c r="L11" s="30" t="n">
        <v>1</v>
      </c>
      <c r="M11" s="30" t="n">
        <v>1</v>
      </c>
      <c r="N11" s="30" t="n">
        <v>1</v>
      </c>
      <c r="O11" s="30" t="n">
        <v>1</v>
      </c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customFormat="false" ht="15.75" hidden="false" customHeight="false" outlineLevel="0" collapsed="false">
      <c r="A12" s="25" t="s">
        <v>43</v>
      </c>
      <c r="B12" s="31" t="n">
        <v>1300</v>
      </c>
      <c r="C12" s="32"/>
      <c r="D12" s="32" t="n">
        <f aca="false">ROUND(($B$12+D13)*D11,0)</f>
        <v>1300</v>
      </c>
      <c r="E12" s="32" t="n">
        <f aca="false">ROUND(($B$12+E13)*E11,0)</f>
        <v>1300</v>
      </c>
      <c r="F12" s="32" t="n">
        <f aca="false">ROUND(($B$12+F13)*F11,0)</f>
        <v>1300</v>
      </c>
      <c r="G12" s="32" t="n">
        <f aca="false">ROUND(($B$12+G13)*G11,0)</f>
        <v>1300</v>
      </c>
      <c r="H12" s="32" t="n">
        <f aca="false">ROUND(($B$12+H13)*H11,0)</f>
        <v>1300</v>
      </c>
      <c r="I12" s="32" t="n">
        <f aca="false">ROUND(($B$12+I13)*I11,0)</f>
        <v>1300</v>
      </c>
      <c r="J12" s="32" t="n">
        <f aca="false">ROUND(($B$12+J13)*J11,0)</f>
        <v>1300</v>
      </c>
      <c r="K12" s="32" t="n">
        <f aca="false">ROUND(($B$12+K13)*K11,0)</f>
        <v>1300</v>
      </c>
      <c r="L12" s="32" t="n">
        <f aca="false">ROUND(($B$12+L13)*L11,0)</f>
        <v>1300</v>
      </c>
      <c r="M12" s="32" t="n">
        <f aca="false">ROUND(($B$12+M13)*M11,0)</f>
        <v>1300</v>
      </c>
      <c r="N12" s="32" t="n">
        <f aca="false">ROUND(($B$12+N13)*N11,0)</f>
        <v>1300</v>
      </c>
      <c r="O12" s="32" t="n">
        <f aca="false">ROUND(($B$12+O13)*O11,0)</f>
        <v>1300</v>
      </c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customFormat="false" ht="15.75" hidden="false" customHeight="false" outlineLevel="0" collapsed="false">
      <c r="A13" s="25" t="s">
        <v>44</v>
      </c>
      <c r="B13" s="16"/>
      <c r="C13" s="32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customFormat="false" ht="15.75" hidden="false" customHeight="false" outlineLevel="0" collapsed="false">
      <c r="A14" s="25" t="s">
        <v>45</v>
      </c>
      <c r="B14" s="34" t="n">
        <v>1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customFormat="false" ht="15.75" hidden="false" customHeight="false" outlineLevel="0" collapsed="false">
      <c r="A15" s="25" t="s">
        <v>46</v>
      </c>
      <c r="B15" s="16"/>
      <c r="C15" s="32"/>
      <c r="D15" s="32" t="n">
        <f aca="false">ROUND(D12*$B$14,0)</f>
        <v>1300</v>
      </c>
      <c r="E15" s="32" t="n">
        <f aca="false">ROUND(E12*$B$14,0)</f>
        <v>1300</v>
      </c>
      <c r="F15" s="32" t="n">
        <f aca="false">ROUND(F12*$B$14,0)</f>
        <v>1300</v>
      </c>
      <c r="G15" s="32" t="n">
        <f aca="false">ROUND(G12*$B$14,0)</f>
        <v>1300</v>
      </c>
      <c r="H15" s="32" t="n">
        <f aca="false">ROUND(H12*$B$14,0)</f>
        <v>1300</v>
      </c>
      <c r="I15" s="32" t="n">
        <f aca="false">ROUND(I12*$B$14,0)</f>
        <v>1300</v>
      </c>
      <c r="J15" s="32" t="n">
        <f aca="false">ROUND(J12*$B$14,0)</f>
        <v>1300</v>
      </c>
      <c r="K15" s="32" t="n">
        <f aca="false">ROUND(K12*$B$14,0)</f>
        <v>1300</v>
      </c>
      <c r="L15" s="32" t="n">
        <f aca="false">ROUND(L12*$B$14,0)</f>
        <v>1300</v>
      </c>
      <c r="M15" s="32" t="n">
        <f aca="false">ROUND(M12*$B$14,0)</f>
        <v>1300</v>
      </c>
      <c r="N15" s="32" t="n">
        <f aca="false">ROUND(N12*$B$14,0)</f>
        <v>1300</v>
      </c>
      <c r="O15" s="32" t="n">
        <f aca="false">ROUND(O12*$B$14,0)</f>
        <v>1300</v>
      </c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customFormat="false" ht="15.75" hidden="false" customHeight="false" outlineLevel="0" collapsed="false">
      <c r="A16" s="25" t="s">
        <v>47</v>
      </c>
      <c r="B16" s="34" t="n">
        <v>1</v>
      </c>
      <c r="C16" s="32"/>
      <c r="D16" s="32" t="n">
        <f aca="false">ROUND(D15*$B$16,0)</f>
        <v>1300</v>
      </c>
      <c r="E16" s="32" t="n">
        <f aca="false">ROUND(E15*$B$16,0)</f>
        <v>1300</v>
      </c>
      <c r="F16" s="32" t="n">
        <f aca="false">ROUND(F15*$B$16,0)</f>
        <v>1300</v>
      </c>
      <c r="G16" s="32" t="n">
        <f aca="false">ROUND(G15*$B$16,0)</f>
        <v>1300</v>
      </c>
      <c r="H16" s="32" t="n">
        <f aca="false">ROUND(H15*$B$16,0)</f>
        <v>1300</v>
      </c>
      <c r="I16" s="32" t="n">
        <f aca="false">ROUND(I15*$B$16,0)</f>
        <v>1300</v>
      </c>
      <c r="J16" s="32" t="n">
        <f aca="false">ROUND(J15*$B$16,0)</f>
        <v>1300</v>
      </c>
      <c r="K16" s="32" t="n">
        <f aca="false">ROUND(K15*$B$16,0)</f>
        <v>1300</v>
      </c>
      <c r="L16" s="32" t="n">
        <f aca="false">ROUND(L15*$B$16,0)</f>
        <v>1300</v>
      </c>
      <c r="M16" s="32" t="n">
        <f aca="false">ROUND(M15*$B$16,0)</f>
        <v>1300</v>
      </c>
      <c r="N16" s="32" t="n">
        <f aca="false">ROUND(N15*$B$16,0)</f>
        <v>1300</v>
      </c>
      <c r="O16" s="32" t="n">
        <f aca="false">ROUND(O15*$B$16,0)</f>
        <v>1300</v>
      </c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customFormat="false" ht="15.75" hidden="false" customHeight="false" outlineLevel="0" collapsed="false">
      <c r="A17" s="25" t="s">
        <v>48</v>
      </c>
      <c r="B17" s="35" t="n">
        <v>1500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customFormat="false" ht="15.75" hidden="false" customHeight="false" outlineLevel="0" collapsed="false">
      <c r="A18" s="2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customFormat="false" ht="15.75" hidden="false" customHeight="false" outlineLevel="0" collapsed="false">
      <c r="A19" s="26" t="s">
        <v>49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customFormat="false" ht="15.75" hidden="false" customHeight="false" outlineLevel="0" collapsed="false">
      <c r="A20" s="2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customFormat="false" ht="15.75" hidden="false" customHeight="false" outlineLevel="0" collapsed="false">
      <c r="A21" s="25" t="s">
        <v>42</v>
      </c>
      <c r="B21" s="29" t="n">
        <f aca="false">SUM(D21:O21)</f>
        <v>12</v>
      </c>
      <c r="C21" s="29"/>
      <c r="D21" s="30" t="n">
        <v>1</v>
      </c>
      <c r="E21" s="30" t="n">
        <v>1</v>
      </c>
      <c r="F21" s="30" t="n">
        <v>1</v>
      </c>
      <c r="G21" s="30" t="n">
        <v>1</v>
      </c>
      <c r="H21" s="30" t="n">
        <v>1</v>
      </c>
      <c r="I21" s="30" t="n">
        <v>1</v>
      </c>
      <c r="J21" s="30" t="n">
        <v>1</v>
      </c>
      <c r="K21" s="30" t="n">
        <v>1</v>
      </c>
      <c r="L21" s="30" t="n">
        <v>1</v>
      </c>
      <c r="M21" s="30" t="n">
        <v>1</v>
      </c>
      <c r="N21" s="30" t="n">
        <v>1</v>
      </c>
      <c r="O21" s="30" t="n">
        <v>1</v>
      </c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customFormat="false" ht="15.75" hidden="false" customHeight="false" outlineLevel="0" collapsed="false">
      <c r="A22" s="25" t="s">
        <v>50</v>
      </c>
      <c r="B22" s="31" t="n">
        <v>100</v>
      </c>
      <c r="C22" s="32"/>
      <c r="D22" s="32" t="n">
        <f aca="false">ROUND(($B$22+D23)*D21,0)</f>
        <v>100</v>
      </c>
      <c r="E22" s="32" t="n">
        <f aca="false">ROUND(($B$22+E23)*E21,0)</f>
        <v>100</v>
      </c>
      <c r="F22" s="32" t="n">
        <f aca="false">ROUND(($B$22+F23)*F21,0)</f>
        <v>100</v>
      </c>
      <c r="G22" s="32" t="n">
        <f aca="false">ROUND(($B$22+G23)*G21,0)</f>
        <v>100</v>
      </c>
      <c r="H22" s="32" t="n">
        <f aca="false">ROUND(($B$22+H23)*H21,0)</f>
        <v>100</v>
      </c>
      <c r="I22" s="32" t="n">
        <f aca="false">ROUND(($B$22+I23)*I21,0)</f>
        <v>100</v>
      </c>
      <c r="J22" s="32" t="n">
        <f aca="false">ROUND(($B$22+J23)*J21,0)</f>
        <v>100</v>
      </c>
      <c r="K22" s="32" t="n">
        <f aca="false">ROUND(($B$22+K23)*K21,0)</f>
        <v>100</v>
      </c>
      <c r="L22" s="32" t="n">
        <f aca="false">ROUND(($B$22+L23)*L21,0)</f>
        <v>100</v>
      </c>
      <c r="M22" s="32" t="n">
        <f aca="false">ROUND(($B$22+M23)*M21,0)</f>
        <v>100</v>
      </c>
      <c r="N22" s="32" t="n">
        <f aca="false">ROUND(($B$22+N23)*N21,0)</f>
        <v>100</v>
      </c>
      <c r="O22" s="32" t="n">
        <f aca="false">ROUND(($B$22+O23)*O21,0)</f>
        <v>100</v>
      </c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customFormat="false" ht="15.75" hidden="false" customHeight="false" outlineLevel="0" collapsed="false">
      <c r="A23" s="25" t="s">
        <v>44</v>
      </c>
      <c r="B23" s="16"/>
      <c r="C23" s="32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customFormat="false" ht="15.75" hidden="false" customHeight="false" outlineLevel="0" collapsed="false">
      <c r="A24" s="25" t="s">
        <v>47</v>
      </c>
      <c r="B24" s="34" t="n">
        <v>1</v>
      </c>
      <c r="C24" s="32"/>
      <c r="D24" s="32" t="n">
        <f aca="false">ROUND(D22*$B$24,0)</f>
        <v>100</v>
      </c>
      <c r="E24" s="32" t="n">
        <f aca="false">ROUND(E22*$B$24,0)</f>
        <v>100</v>
      </c>
      <c r="F24" s="32" t="n">
        <f aca="false">ROUND(F22*$B$24,0)</f>
        <v>100</v>
      </c>
      <c r="G24" s="32" t="n">
        <f aca="false">ROUND(G22*$B$24,0)</f>
        <v>100</v>
      </c>
      <c r="H24" s="32" t="n">
        <f aca="false">ROUND(H22*$B$24,0)</f>
        <v>100</v>
      </c>
      <c r="I24" s="32" t="n">
        <f aca="false">ROUND(I22*$B$24,0)</f>
        <v>100</v>
      </c>
      <c r="J24" s="32" t="n">
        <f aca="false">ROUND(J22*$B$24,0)</f>
        <v>100</v>
      </c>
      <c r="K24" s="32" t="n">
        <f aca="false">ROUND(K22*$B$24,0)</f>
        <v>100</v>
      </c>
      <c r="L24" s="32" t="n">
        <f aca="false">ROUND(L22*$B$24,0)</f>
        <v>100</v>
      </c>
      <c r="M24" s="32" t="n">
        <f aca="false">ROUND(M22*$B$24,0)</f>
        <v>100</v>
      </c>
      <c r="N24" s="32" t="n">
        <f aca="false">ROUND(N22*$B$24,0)</f>
        <v>100</v>
      </c>
      <c r="O24" s="32" t="n">
        <f aca="false">ROUND(O22*$B$24,0)</f>
        <v>100</v>
      </c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customFormat="false" ht="15.75" hidden="false" customHeight="false" outlineLevel="0" collapsed="false">
      <c r="A25" s="15" t="s">
        <v>51</v>
      </c>
      <c r="B25" s="35" t="n">
        <v>1500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customFormat="false" ht="15.75" hidden="false" customHeight="false" outlineLevel="0" collapsed="false">
      <c r="A26" s="2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customFormat="false" ht="15.75" hidden="false" customHeight="false" outlineLevel="0" collapsed="false">
      <c r="A27" s="26" t="s">
        <v>52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customFormat="false" ht="15.75" hidden="false" customHeight="false" outlineLevel="0" collapsed="false">
      <c r="A28" s="2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customFormat="false" ht="15.75" hidden="false" customHeight="false" outlineLevel="0" collapsed="false">
      <c r="A29" s="25" t="s">
        <v>42</v>
      </c>
      <c r="B29" s="29" t="n">
        <f aca="false">SUM(D29:O29)</f>
        <v>12</v>
      </c>
      <c r="C29" s="29"/>
      <c r="D29" s="30" t="n">
        <v>1</v>
      </c>
      <c r="E29" s="30" t="n">
        <v>1</v>
      </c>
      <c r="F29" s="30" t="n">
        <v>1</v>
      </c>
      <c r="G29" s="30" t="n">
        <v>1</v>
      </c>
      <c r="H29" s="30" t="n">
        <v>1</v>
      </c>
      <c r="I29" s="30" t="n">
        <v>1</v>
      </c>
      <c r="J29" s="30" t="n">
        <v>1</v>
      </c>
      <c r="K29" s="30" t="n">
        <v>1</v>
      </c>
      <c r="L29" s="30" t="n">
        <v>1</v>
      </c>
      <c r="M29" s="30" t="n">
        <v>1</v>
      </c>
      <c r="N29" s="30" t="n">
        <v>1</v>
      </c>
      <c r="O29" s="30" t="n">
        <v>1</v>
      </c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customFormat="false" ht="23.85" hidden="false" customHeight="false" outlineLevel="0" collapsed="false">
      <c r="A30" s="25" t="s">
        <v>53</v>
      </c>
      <c r="B30" s="31" t="n">
        <v>100</v>
      </c>
      <c r="C30" s="32"/>
      <c r="D30" s="32" t="n">
        <f aca="false">ROUND(($B$30+D31)*D29,0)</f>
        <v>100</v>
      </c>
      <c r="E30" s="32" t="n">
        <f aca="false">ROUND(($B$30+E31)*E29,0)</f>
        <v>100</v>
      </c>
      <c r="F30" s="32" t="n">
        <f aca="false">ROUND(($B$30+F31)*F29,0)</f>
        <v>100</v>
      </c>
      <c r="G30" s="32" t="n">
        <f aca="false">ROUND(($B$30+G31)*G29,0)</f>
        <v>100</v>
      </c>
      <c r="H30" s="32" t="n">
        <f aca="false">ROUND(($B$30+H31)*H29,0)</f>
        <v>100</v>
      </c>
      <c r="I30" s="32" t="n">
        <f aca="false">ROUND(($B$30+I31)*I29,0)</f>
        <v>100</v>
      </c>
      <c r="J30" s="32" t="n">
        <f aca="false">ROUND(($B$30+J31)*J29,0)</f>
        <v>100</v>
      </c>
      <c r="K30" s="32" t="n">
        <f aca="false">ROUND(($B$30+K31)*K29,0)</f>
        <v>100</v>
      </c>
      <c r="L30" s="32" t="n">
        <f aca="false">ROUND(($B$30+L31)*L29,0)</f>
        <v>100</v>
      </c>
      <c r="M30" s="32" t="n">
        <f aca="false">ROUND(($B$30+M31)*M29,0)</f>
        <v>100</v>
      </c>
      <c r="N30" s="32" t="n">
        <f aca="false">ROUND(($B$30+N31)*N29,0)</f>
        <v>100</v>
      </c>
      <c r="O30" s="32" t="n">
        <f aca="false">ROUND(($B$30+O31)*O29,0)</f>
        <v>100</v>
      </c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customFormat="false" ht="15.75" hidden="false" customHeight="false" outlineLevel="0" collapsed="false">
      <c r="A31" s="25" t="s">
        <v>44</v>
      </c>
      <c r="B31" s="16"/>
      <c r="C31" s="32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customFormat="false" ht="15.75" hidden="false" customHeight="false" outlineLevel="0" collapsed="false">
      <c r="A32" s="25" t="s">
        <v>47</v>
      </c>
      <c r="B32" s="34" t="n">
        <v>1</v>
      </c>
      <c r="C32" s="32"/>
      <c r="D32" s="32" t="n">
        <f aca="false">ROUND(D30*$B$32,0)</f>
        <v>100</v>
      </c>
      <c r="E32" s="32" t="n">
        <f aca="false">ROUND(E30*$B$32,0)</f>
        <v>100</v>
      </c>
      <c r="F32" s="32" t="n">
        <f aca="false">ROUND(F30*$B$32,0)</f>
        <v>100</v>
      </c>
      <c r="G32" s="32" t="n">
        <f aca="false">ROUND(G30*$B$32,0)</f>
        <v>100</v>
      </c>
      <c r="H32" s="32" t="n">
        <f aca="false">ROUND(H30*$B$32,0)</f>
        <v>100</v>
      </c>
      <c r="I32" s="32" t="n">
        <f aca="false">ROUND(I30*$B$32,0)</f>
        <v>100</v>
      </c>
      <c r="J32" s="32" t="n">
        <f aca="false">ROUND(J30*$B$32,0)</f>
        <v>100</v>
      </c>
      <c r="K32" s="32" t="n">
        <f aca="false">ROUND(K30*$B$32,0)</f>
        <v>100</v>
      </c>
      <c r="L32" s="32" t="n">
        <f aca="false">ROUND(L30*$B$32,0)</f>
        <v>100</v>
      </c>
      <c r="M32" s="32" t="n">
        <f aca="false">ROUND(M30*$B$32,0)</f>
        <v>100</v>
      </c>
      <c r="N32" s="32" t="n">
        <f aca="false">ROUND(N30*$B$32,0)</f>
        <v>100</v>
      </c>
      <c r="O32" s="32" t="n">
        <f aca="false">ROUND(O30*$B$32,0)</f>
        <v>100</v>
      </c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customFormat="false" ht="15.75" hidden="false" customHeight="false" outlineLevel="0" collapsed="false">
      <c r="A33" s="15" t="s">
        <v>54</v>
      </c>
      <c r="B33" s="35" t="n">
        <v>1500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customFormat="false" ht="15.75" hidden="false" customHeight="false" outlineLevel="0" collapsed="false">
      <c r="A34" s="2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customFormat="false" ht="15.75" hidden="false" customHeight="false" outlineLevel="0" collapsed="false">
      <c r="A35" s="26" t="s">
        <v>55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customFormat="false" ht="15.75" hidden="false" customHeight="false" outlineLevel="0" collapsed="false">
      <c r="A36" s="25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customFormat="false" ht="15.75" hidden="false" customHeight="false" outlineLevel="0" collapsed="false">
      <c r="A37" s="25" t="s">
        <v>56</v>
      </c>
      <c r="B37" s="16"/>
      <c r="C37" s="16"/>
      <c r="D37" s="16" t="n">
        <f aca="false">D16*$B$17</f>
        <v>1950000</v>
      </c>
      <c r="E37" s="16" t="n">
        <f aca="false">E16*$B$17</f>
        <v>1950000</v>
      </c>
      <c r="F37" s="16" t="n">
        <f aca="false">F16*$B$17</f>
        <v>1950000</v>
      </c>
      <c r="G37" s="16" t="n">
        <f aca="false">G16*$B$17</f>
        <v>1950000</v>
      </c>
      <c r="H37" s="16" t="n">
        <f aca="false">H16*$B$17</f>
        <v>1950000</v>
      </c>
      <c r="I37" s="16" t="n">
        <f aca="false">I16*$B$17</f>
        <v>1950000</v>
      </c>
      <c r="J37" s="16" t="n">
        <f aca="false">J16*$B$17</f>
        <v>1950000</v>
      </c>
      <c r="K37" s="16" t="n">
        <f aca="false">K16*$B$17</f>
        <v>1950000</v>
      </c>
      <c r="L37" s="16" t="n">
        <f aca="false">L16*$B$17</f>
        <v>1950000</v>
      </c>
      <c r="M37" s="16" t="n">
        <f aca="false">M16*$B$17</f>
        <v>1950000</v>
      </c>
      <c r="N37" s="16" t="n">
        <f aca="false">N16*$B$17</f>
        <v>1950000</v>
      </c>
      <c r="O37" s="16" t="n">
        <f aca="false">O16*$B$17</f>
        <v>1950000</v>
      </c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customFormat="false" ht="15.75" hidden="false" customHeight="false" outlineLevel="0" collapsed="false">
      <c r="A38" s="25" t="s">
        <v>57</v>
      </c>
      <c r="B38" s="16"/>
      <c r="C38" s="16"/>
      <c r="D38" s="16" t="n">
        <f aca="false">D24*$B$25</f>
        <v>150000</v>
      </c>
      <c r="E38" s="16" t="n">
        <f aca="false">E24*$B$25</f>
        <v>150000</v>
      </c>
      <c r="F38" s="16" t="n">
        <f aca="false">F24*$B$25</f>
        <v>150000</v>
      </c>
      <c r="G38" s="16" t="n">
        <f aca="false">G24*$B$25</f>
        <v>150000</v>
      </c>
      <c r="H38" s="16" t="n">
        <f aca="false">H24*$B$25</f>
        <v>150000</v>
      </c>
      <c r="I38" s="16" t="n">
        <f aca="false">I24*$B$25</f>
        <v>150000</v>
      </c>
      <c r="J38" s="16" t="n">
        <f aca="false">J24*$B$25</f>
        <v>150000</v>
      </c>
      <c r="K38" s="16" t="n">
        <f aca="false">K24*$B$25</f>
        <v>150000</v>
      </c>
      <c r="L38" s="16" t="n">
        <f aca="false">L24*$B$25</f>
        <v>150000</v>
      </c>
      <c r="M38" s="16" t="n">
        <f aca="false">M24*$B$25</f>
        <v>150000</v>
      </c>
      <c r="N38" s="16" t="n">
        <f aca="false">N24*$B$25</f>
        <v>150000</v>
      </c>
      <c r="O38" s="16" t="n">
        <f aca="false">O24*$B$25</f>
        <v>150000</v>
      </c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customFormat="false" ht="15.75" hidden="false" customHeight="false" outlineLevel="0" collapsed="false">
      <c r="A39" s="15" t="s">
        <v>58</v>
      </c>
      <c r="B39" s="16"/>
      <c r="C39" s="16"/>
      <c r="D39" s="16" t="n">
        <f aca="false">D32*$B$33</f>
        <v>150000</v>
      </c>
      <c r="E39" s="16" t="n">
        <f aca="false">E32*$B$33</f>
        <v>150000</v>
      </c>
      <c r="F39" s="16" t="n">
        <f aca="false">F32*$B$33</f>
        <v>150000</v>
      </c>
      <c r="G39" s="16" t="n">
        <f aca="false">G32*$B$33</f>
        <v>150000</v>
      </c>
      <c r="H39" s="16" t="n">
        <f aca="false">H32*$B$33</f>
        <v>150000</v>
      </c>
      <c r="I39" s="16" t="n">
        <f aca="false">I32*$B$33</f>
        <v>150000</v>
      </c>
      <c r="J39" s="16" t="n">
        <f aca="false">J32*$B$33</f>
        <v>150000</v>
      </c>
      <c r="K39" s="16" t="n">
        <f aca="false">K32*$B$33</f>
        <v>150000</v>
      </c>
      <c r="L39" s="16" t="n">
        <f aca="false">L32*$B$33</f>
        <v>150000</v>
      </c>
      <c r="M39" s="16" t="n">
        <f aca="false">M32*$B$33</f>
        <v>150000</v>
      </c>
      <c r="N39" s="16" t="n">
        <f aca="false">N32*$B$33</f>
        <v>150000</v>
      </c>
      <c r="O39" s="16" t="n">
        <f aca="false">O32*$B$33</f>
        <v>150000</v>
      </c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customFormat="false" ht="15.75" hidden="false" customHeight="false" outlineLevel="0" collapsed="false">
      <c r="A40" s="15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customFormat="false" ht="15.75" hidden="false" customHeight="false" outlineLevel="0" collapsed="false">
      <c r="A41" s="36" t="s">
        <v>59</v>
      </c>
      <c r="B41" s="37"/>
      <c r="C41" s="37"/>
      <c r="D41" s="37" t="n">
        <f aca="false">SUM(D43:D51)</f>
        <v>-1461600</v>
      </c>
      <c r="E41" s="37" t="n">
        <f aca="false">SUM(E43:E51)</f>
        <v>-1461600</v>
      </c>
      <c r="F41" s="37" t="n">
        <f aca="false">SUM(F43:F51)</f>
        <v>-1461600</v>
      </c>
      <c r="G41" s="37" t="n">
        <f aca="false">SUM(G43:G51)</f>
        <v>-1461600</v>
      </c>
      <c r="H41" s="37" t="n">
        <f aca="false">SUM(H43:H51)</f>
        <v>-1461600</v>
      </c>
      <c r="I41" s="37" t="n">
        <f aca="false">SUM(I43:I51)</f>
        <v>-1461600</v>
      </c>
      <c r="J41" s="37" t="n">
        <f aca="false">SUM(J43:J51)</f>
        <v>-1461600</v>
      </c>
      <c r="K41" s="37" t="n">
        <f aca="false">SUM(K43:K51)</f>
        <v>-1461600</v>
      </c>
      <c r="L41" s="37" t="n">
        <f aca="false">SUM(L43:L51)</f>
        <v>-1461600</v>
      </c>
      <c r="M41" s="37" t="n">
        <f aca="false">SUM(M43:M51)</f>
        <v>-1461600</v>
      </c>
      <c r="N41" s="37" t="n">
        <f aca="false">SUM(N43:N51)</f>
        <v>-1461600</v>
      </c>
      <c r="O41" s="37" t="n">
        <f aca="false">SUM(O43:O51)</f>
        <v>-1461600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customFormat="false" ht="15.75" hidden="false" customHeight="false" outlineLevel="0" collapsed="false">
      <c r="A42" s="15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customFormat="false" ht="15.75" hidden="false" customHeight="false" outlineLevel="0" collapsed="false">
      <c r="A43" s="25" t="s">
        <v>60</v>
      </c>
      <c r="B43" s="34" t="n">
        <v>0.6364</v>
      </c>
      <c r="C43" s="16"/>
      <c r="D43" s="16" t="n">
        <f aca="false">-D$37*$B$43</f>
        <v>-1240980</v>
      </c>
      <c r="E43" s="16" t="n">
        <f aca="false">-E$37*$B$43</f>
        <v>-1240980</v>
      </c>
      <c r="F43" s="16" t="n">
        <f aca="false">-F$37*$B$43</f>
        <v>-1240980</v>
      </c>
      <c r="G43" s="16" t="n">
        <f aca="false">-G$37*$B$43</f>
        <v>-1240980</v>
      </c>
      <c r="H43" s="16" t="n">
        <f aca="false">-H$37*$B$43</f>
        <v>-1240980</v>
      </c>
      <c r="I43" s="16" t="n">
        <f aca="false">-I$37*$B$43</f>
        <v>-1240980</v>
      </c>
      <c r="J43" s="16" t="n">
        <f aca="false">-J$37*$B$43</f>
        <v>-1240980</v>
      </c>
      <c r="K43" s="16" t="n">
        <f aca="false">-K$37*$B$43</f>
        <v>-1240980</v>
      </c>
      <c r="L43" s="16" t="n">
        <f aca="false">-L$37*$B$43</f>
        <v>-1240980</v>
      </c>
      <c r="M43" s="16" t="n">
        <f aca="false">-M$37*$B$43</f>
        <v>-1240980</v>
      </c>
      <c r="N43" s="16" t="n">
        <f aca="false">-N$37*$B$43</f>
        <v>-1240980</v>
      </c>
      <c r="O43" s="16" t="n">
        <f aca="false">-O$37*$B$43</f>
        <v>-1240980</v>
      </c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customFormat="false" ht="15.75" hidden="false" customHeight="false" outlineLevel="0" collapsed="false">
      <c r="A44" s="25" t="s">
        <v>61</v>
      </c>
      <c r="B44" s="34" t="n">
        <v>0.0165</v>
      </c>
      <c r="C44" s="16"/>
      <c r="D44" s="16" t="n">
        <f aca="false">-D37*80%*$B$44</f>
        <v>-25740</v>
      </c>
      <c r="E44" s="16" t="n">
        <f aca="false">-E37*80%*$B$44</f>
        <v>-25740</v>
      </c>
      <c r="F44" s="16" t="n">
        <f aca="false">-F37*80%*$B$44</f>
        <v>-25740</v>
      </c>
      <c r="G44" s="16" t="n">
        <f aca="false">-G37*80%*$B$44</f>
        <v>-25740</v>
      </c>
      <c r="H44" s="16" t="n">
        <f aca="false">-H37*80%*$B$44</f>
        <v>-25740</v>
      </c>
      <c r="I44" s="16" t="n">
        <f aca="false">-I37*80%*$B$44</f>
        <v>-25740</v>
      </c>
      <c r="J44" s="16" t="n">
        <f aca="false">-J37*80%*$B$44</f>
        <v>-25740</v>
      </c>
      <c r="K44" s="16" t="n">
        <f aca="false">-K37*80%*$B$44</f>
        <v>-25740</v>
      </c>
      <c r="L44" s="16" t="n">
        <f aca="false">-L37*80%*$B$44</f>
        <v>-25740</v>
      </c>
      <c r="M44" s="16" t="n">
        <f aca="false">-M37*80%*$B$44</f>
        <v>-25740</v>
      </c>
      <c r="N44" s="16" t="n">
        <f aca="false">-N37*80%*$B$44</f>
        <v>-25740</v>
      </c>
      <c r="O44" s="16" t="n">
        <f aca="false">-O37*80%*$B$44</f>
        <v>-25740</v>
      </c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customFormat="false" ht="15.75" hidden="false" customHeight="false" outlineLevel="0" collapsed="false">
      <c r="A45" s="2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customFormat="false" ht="15.75" hidden="false" customHeight="false" outlineLevel="0" collapsed="false">
      <c r="A46" s="25" t="s">
        <v>62</v>
      </c>
      <c r="B46" s="34" t="n">
        <v>0.6364</v>
      </c>
      <c r="C46" s="16"/>
      <c r="D46" s="16" t="n">
        <f aca="false">-D$38*$B$46</f>
        <v>-95460</v>
      </c>
      <c r="E46" s="16" t="n">
        <f aca="false">-E$38*$B$46</f>
        <v>-95460</v>
      </c>
      <c r="F46" s="16" t="n">
        <f aca="false">-F$38*$B$46</f>
        <v>-95460</v>
      </c>
      <c r="G46" s="16" t="n">
        <f aca="false">-G$38*$B$46</f>
        <v>-95460</v>
      </c>
      <c r="H46" s="16" t="n">
        <f aca="false">-H$38*$B$46</f>
        <v>-95460</v>
      </c>
      <c r="I46" s="16" t="n">
        <f aca="false">-I$38*$B$46</f>
        <v>-95460</v>
      </c>
      <c r="J46" s="16" t="n">
        <f aca="false">-J$38*$B$46</f>
        <v>-95460</v>
      </c>
      <c r="K46" s="16" t="n">
        <f aca="false">-K$38*$B$46</f>
        <v>-95460</v>
      </c>
      <c r="L46" s="16" t="n">
        <f aca="false">-L$38*$B$46</f>
        <v>-95460</v>
      </c>
      <c r="M46" s="16" t="n">
        <f aca="false">-M$38*$B$46</f>
        <v>-95460</v>
      </c>
      <c r="N46" s="16" t="n">
        <f aca="false">-N$38*$B$46</f>
        <v>-95460</v>
      </c>
      <c r="O46" s="16" t="n">
        <f aca="false">-O$38*$B$46</f>
        <v>-95460</v>
      </c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customFormat="false" ht="15.75" hidden="false" customHeight="false" outlineLevel="0" collapsed="false">
      <c r="A47" s="25" t="s">
        <v>61</v>
      </c>
      <c r="B47" s="34" t="n">
        <v>0.0165</v>
      </c>
      <c r="C47" s="16"/>
      <c r="D47" s="16" t="n">
        <f aca="false">-D38*80%*$B$47</f>
        <v>-1980</v>
      </c>
      <c r="E47" s="16" t="n">
        <f aca="false">-E38*80%*$B$47</f>
        <v>-1980</v>
      </c>
      <c r="F47" s="16" t="n">
        <f aca="false">-F38*80%*$B$47</f>
        <v>-1980</v>
      </c>
      <c r="G47" s="16" t="n">
        <f aca="false">-G38*80%*$B$47</f>
        <v>-1980</v>
      </c>
      <c r="H47" s="16" t="n">
        <f aca="false">-H38*80%*$B$47</f>
        <v>-1980</v>
      </c>
      <c r="I47" s="16" t="n">
        <f aca="false">-I38*80%*$B$47</f>
        <v>-1980</v>
      </c>
      <c r="J47" s="16" t="n">
        <f aca="false">-J38*80%*$B$47</f>
        <v>-1980</v>
      </c>
      <c r="K47" s="16" t="n">
        <f aca="false">-K38*80%*$B$47</f>
        <v>-1980</v>
      </c>
      <c r="L47" s="16" t="n">
        <f aca="false">-L38*80%*$B$47</f>
        <v>-1980</v>
      </c>
      <c r="M47" s="16" t="n">
        <f aca="false">-M38*80%*$B$47</f>
        <v>-1980</v>
      </c>
      <c r="N47" s="16" t="n">
        <f aca="false">-N38*80%*$B$47</f>
        <v>-1980</v>
      </c>
      <c r="O47" s="16" t="n">
        <f aca="false">-O38*80%*$B$47</f>
        <v>-1980</v>
      </c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customFormat="false" ht="15.75" hidden="false" customHeight="false" outlineLevel="0" collapsed="false">
      <c r="A48" s="25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customFormat="false" ht="15.75" hidden="false" customHeight="false" outlineLevel="0" collapsed="false">
      <c r="A49" s="25" t="s">
        <v>63</v>
      </c>
      <c r="B49" s="34" t="n">
        <v>0.6364</v>
      </c>
      <c r="C49" s="16"/>
      <c r="D49" s="16" t="n">
        <f aca="false">-D$39*$B$49</f>
        <v>-95460</v>
      </c>
      <c r="E49" s="16" t="n">
        <f aca="false">-E$39*$B$49</f>
        <v>-95460</v>
      </c>
      <c r="F49" s="16" t="n">
        <f aca="false">-F$39*$B$49</f>
        <v>-95460</v>
      </c>
      <c r="G49" s="16" t="n">
        <f aca="false">-G$39*$B$49</f>
        <v>-95460</v>
      </c>
      <c r="H49" s="16" t="n">
        <f aca="false">-H$39*$B$49</f>
        <v>-95460</v>
      </c>
      <c r="I49" s="16" t="n">
        <f aca="false">-I$39*$B$49</f>
        <v>-95460</v>
      </c>
      <c r="J49" s="16" t="n">
        <f aca="false">-J$39*$B$49</f>
        <v>-95460</v>
      </c>
      <c r="K49" s="16" t="n">
        <f aca="false">-K$39*$B$49</f>
        <v>-95460</v>
      </c>
      <c r="L49" s="16" t="n">
        <f aca="false">-L$39*$B$49</f>
        <v>-95460</v>
      </c>
      <c r="M49" s="16" t="n">
        <f aca="false">-M$39*$B$49</f>
        <v>-95460</v>
      </c>
      <c r="N49" s="16" t="n">
        <f aca="false">-N$39*$B$49</f>
        <v>-95460</v>
      </c>
      <c r="O49" s="16" t="n">
        <f aca="false">-O$39*$B$49</f>
        <v>-95460</v>
      </c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customFormat="false" ht="15.75" hidden="false" customHeight="false" outlineLevel="0" collapsed="false">
      <c r="A50" s="25" t="s">
        <v>61</v>
      </c>
      <c r="B50" s="34" t="n">
        <v>0.0165</v>
      </c>
      <c r="C50" s="16"/>
      <c r="D50" s="16" t="n">
        <f aca="false">-D39*80%*$B$50</f>
        <v>-1980</v>
      </c>
      <c r="E50" s="16" t="n">
        <f aca="false">-E39*80%*$B$50</f>
        <v>-1980</v>
      </c>
      <c r="F50" s="16" t="n">
        <f aca="false">-F39*80%*$B$50</f>
        <v>-1980</v>
      </c>
      <c r="G50" s="16" t="n">
        <f aca="false">-G39*80%*$B$50</f>
        <v>-1980</v>
      </c>
      <c r="H50" s="16" t="n">
        <f aca="false">-H39*80%*$B$50</f>
        <v>-1980</v>
      </c>
      <c r="I50" s="16" t="n">
        <f aca="false">-I39*80%*$B$50</f>
        <v>-1980</v>
      </c>
      <c r="J50" s="16" t="n">
        <f aca="false">-J39*80%*$B$50</f>
        <v>-1980</v>
      </c>
      <c r="K50" s="16" t="n">
        <f aca="false">-K39*80%*$B$50</f>
        <v>-1980</v>
      </c>
      <c r="L50" s="16" t="n">
        <f aca="false">-L39*80%*$B$50</f>
        <v>-1980</v>
      </c>
      <c r="M50" s="16" t="n">
        <f aca="false">-M39*80%*$B$50</f>
        <v>-1980</v>
      </c>
      <c r="N50" s="16" t="n">
        <f aca="false">-N39*80%*$B$50</f>
        <v>-1980</v>
      </c>
      <c r="O50" s="16" t="n">
        <f aca="false">-O39*80%*$B$50</f>
        <v>-1980</v>
      </c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customFormat="false" ht="15.75" hidden="false" customHeight="false" outlineLevel="0" collapsed="false">
      <c r="A51" s="15"/>
      <c r="B51" s="15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customFormat="false" ht="15.75" hidden="false" customHeight="false" outlineLevel="0" collapsed="false">
      <c r="A52" s="36" t="s">
        <v>64</v>
      </c>
      <c r="B52" s="37"/>
      <c r="C52" s="37"/>
      <c r="D52" s="37" t="n">
        <f aca="false">D8+D41</f>
        <v>788400</v>
      </c>
      <c r="E52" s="37" t="n">
        <f aca="false">E8+E41</f>
        <v>788400</v>
      </c>
      <c r="F52" s="37" t="n">
        <f aca="false">F8+F41</f>
        <v>788400</v>
      </c>
      <c r="G52" s="37" t="n">
        <f aca="false">G8+G41</f>
        <v>788400</v>
      </c>
      <c r="H52" s="37" t="n">
        <f aca="false">H8+H41</f>
        <v>788400</v>
      </c>
      <c r="I52" s="37" t="n">
        <f aca="false">I8+I41</f>
        <v>788400</v>
      </c>
      <c r="J52" s="37" t="n">
        <f aca="false">J8+J41</f>
        <v>788400</v>
      </c>
      <c r="K52" s="37" t="n">
        <f aca="false">K8+K41</f>
        <v>788400</v>
      </c>
      <c r="L52" s="37" t="n">
        <f aca="false">L8+L41</f>
        <v>788400</v>
      </c>
      <c r="M52" s="37" t="n">
        <f aca="false">M8+M41</f>
        <v>788400</v>
      </c>
      <c r="N52" s="37" t="n">
        <f aca="false">N8+N41</f>
        <v>788400</v>
      </c>
      <c r="O52" s="37" t="n">
        <f aca="false">O8+O41</f>
        <v>788400</v>
      </c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customFormat="false" ht="15.75" hidden="false" customHeight="false" outlineLevel="0" collapsed="false">
      <c r="A53" s="39" t="s">
        <v>65</v>
      </c>
      <c r="B53" s="40"/>
      <c r="C53" s="41"/>
      <c r="D53" s="41" t="n">
        <f aca="false">IFERROR(D52/D$8,0)</f>
        <v>0.3504</v>
      </c>
      <c r="E53" s="41" t="n">
        <f aca="false">IFERROR(E52/E$8,0)</f>
        <v>0.3504</v>
      </c>
      <c r="F53" s="41" t="n">
        <f aca="false">IFERROR(F52/F$8,0)</f>
        <v>0.3504</v>
      </c>
      <c r="G53" s="41" t="n">
        <f aca="false">IFERROR(G52/G$8,0)</f>
        <v>0.3504</v>
      </c>
      <c r="H53" s="41" t="n">
        <f aca="false">IFERROR(H52/H$8,0)</f>
        <v>0.3504</v>
      </c>
      <c r="I53" s="41" t="n">
        <f aca="false">IFERROR(I52/I$8,0)</f>
        <v>0.3504</v>
      </c>
      <c r="J53" s="41" t="n">
        <f aca="false">IFERROR(J52/J$8,0)</f>
        <v>0.3504</v>
      </c>
      <c r="K53" s="41" t="n">
        <f aca="false">IFERROR(K52/K$8,0)</f>
        <v>0.3504</v>
      </c>
      <c r="L53" s="41" t="n">
        <f aca="false">IFERROR(L52/L$8,0)</f>
        <v>0.3504</v>
      </c>
      <c r="M53" s="41" t="n">
        <f aca="false">IFERROR(M52/M$8,0)</f>
        <v>0.3504</v>
      </c>
      <c r="N53" s="41" t="n">
        <f aca="false">IFERROR(N52/N$8,0)</f>
        <v>0.3504</v>
      </c>
      <c r="O53" s="41" t="n">
        <f aca="false">IFERROR(O52/O$8,0)</f>
        <v>0.3504</v>
      </c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customFormat="false" ht="15.75" hidden="false" customHeight="false" outlineLevel="0" collapsed="false">
      <c r="A54" s="15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customFormat="false" ht="15.75" hidden="false" customHeight="false" outlineLevel="0" collapsed="false">
      <c r="A55" s="26" t="s">
        <v>66</v>
      </c>
      <c r="B55" s="27"/>
      <c r="C55" s="27"/>
      <c r="D55" s="27" t="n">
        <f aca="false">D37+D43</f>
        <v>709020</v>
      </c>
      <c r="E55" s="27" t="n">
        <f aca="false">E37+E43</f>
        <v>709020</v>
      </c>
      <c r="F55" s="27" t="n">
        <f aca="false">F37+F43</f>
        <v>709020</v>
      </c>
      <c r="G55" s="27" t="n">
        <f aca="false">G37+G43</f>
        <v>709020</v>
      </c>
      <c r="H55" s="27" t="n">
        <f aca="false">H37+H43</f>
        <v>709020</v>
      </c>
      <c r="I55" s="27" t="n">
        <f aca="false">I37+I43</f>
        <v>709020</v>
      </c>
      <c r="J55" s="27" t="n">
        <f aca="false">J37+J43</f>
        <v>709020</v>
      </c>
      <c r="K55" s="27" t="n">
        <f aca="false">K37+K43</f>
        <v>709020</v>
      </c>
      <c r="L55" s="27" t="n">
        <f aca="false">L37+L43</f>
        <v>709020</v>
      </c>
      <c r="M55" s="27" t="n">
        <f aca="false">M37+M43</f>
        <v>709020</v>
      </c>
      <c r="N55" s="27" t="n">
        <f aca="false">N37+N43</f>
        <v>709020</v>
      </c>
      <c r="O55" s="27" t="n">
        <f aca="false">O37+O43</f>
        <v>709020</v>
      </c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customFormat="false" ht="15.75" hidden="false" customHeight="false" outlineLevel="0" collapsed="false">
      <c r="A56" s="39" t="s">
        <v>67</v>
      </c>
      <c r="B56" s="40"/>
      <c r="C56" s="41"/>
      <c r="D56" s="41" t="n">
        <f aca="false">IFERROR(D55/D37,0)</f>
        <v>0.3636</v>
      </c>
      <c r="E56" s="41" t="n">
        <f aca="false">IFERROR(E55/E37,0)</f>
        <v>0.3636</v>
      </c>
      <c r="F56" s="41" t="n">
        <f aca="false">IFERROR(F55/F37,0)</f>
        <v>0.3636</v>
      </c>
      <c r="G56" s="41" t="n">
        <f aca="false">IFERROR(G55/G37,0)</f>
        <v>0.3636</v>
      </c>
      <c r="H56" s="41" t="n">
        <f aca="false">IFERROR(H55/H37,0)</f>
        <v>0.3636</v>
      </c>
      <c r="I56" s="41" t="n">
        <f aca="false">IFERROR(I55/I37,0)</f>
        <v>0.3636</v>
      </c>
      <c r="J56" s="41" t="n">
        <f aca="false">IFERROR(J55/J37,0)</f>
        <v>0.3636</v>
      </c>
      <c r="K56" s="41" t="n">
        <f aca="false">IFERROR(K55/K37,0)</f>
        <v>0.3636</v>
      </c>
      <c r="L56" s="41" t="n">
        <f aca="false">IFERROR(L55/L37,0)</f>
        <v>0.3636</v>
      </c>
      <c r="M56" s="41" t="n">
        <f aca="false">IFERROR(M55/M37,0)</f>
        <v>0.3636</v>
      </c>
      <c r="N56" s="41" t="n">
        <f aca="false">IFERROR(N55/N37,0)</f>
        <v>0.3636</v>
      </c>
      <c r="O56" s="41" t="n">
        <f aca="false">IFERROR(O55/O37,0)</f>
        <v>0.3636</v>
      </c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customFormat="false" ht="15.75" hidden="false" customHeight="false" outlineLevel="0" collapsed="false">
      <c r="A57" s="15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customFormat="false" ht="15.75" hidden="false" customHeight="false" outlineLevel="0" collapsed="false">
      <c r="A58" s="26" t="s">
        <v>68</v>
      </c>
      <c r="B58" s="27"/>
      <c r="C58" s="27"/>
      <c r="D58" s="27" t="n">
        <f aca="false">D38+D46</f>
        <v>54540</v>
      </c>
      <c r="E58" s="27" t="n">
        <f aca="false">E38+E46</f>
        <v>54540</v>
      </c>
      <c r="F58" s="27" t="n">
        <f aca="false">F38+F46</f>
        <v>54540</v>
      </c>
      <c r="G58" s="27" t="n">
        <f aca="false">G38+G46</f>
        <v>54540</v>
      </c>
      <c r="H58" s="27" t="n">
        <f aca="false">H38+H46</f>
        <v>54540</v>
      </c>
      <c r="I58" s="27" t="n">
        <f aca="false">I38+I46</f>
        <v>54540</v>
      </c>
      <c r="J58" s="27" t="n">
        <f aca="false">J38+J46</f>
        <v>54540</v>
      </c>
      <c r="K58" s="27" t="n">
        <f aca="false">K38+K46</f>
        <v>54540</v>
      </c>
      <c r="L58" s="27" t="n">
        <f aca="false">L38+L46</f>
        <v>54540</v>
      </c>
      <c r="M58" s="27" t="n">
        <f aca="false">M38+M46</f>
        <v>54540</v>
      </c>
      <c r="N58" s="27" t="n">
        <f aca="false">N38+N46</f>
        <v>54540</v>
      </c>
      <c r="O58" s="27" t="n">
        <f aca="false">O38+O46</f>
        <v>54540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customFormat="false" ht="23.85" hidden="false" customHeight="false" outlineLevel="0" collapsed="false">
      <c r="A59" s="39" t="s">
        <v>69</v>
      </c>
      <c r="B59" s="40"/>
      <c r="C59" s="41"/>
      <c r="D59" s="41" t="n">
        <f aca="false">IFERROR(D58/D38,0)</f>
        <v>0.3636</v>
      </c>
      <c r="E59" s="41" t="n">
        <f aca="false">IFERROR(E58/E38,0)</f>
        <v>0.3636</v>
      </c>
      <c r="F59" s="41" t="n">
        <f aca="false">IFERROR(F58/F38,0)</f>
        <v>0.3636</v>
      </c>
      <c r="G59" s="41" t="n">
        <f aca="false">IFERROR(G58/G38,0)</f>
        <v>0.3636</v>
      </c>
      <c r="H59" s="41" t="n">
        <f aca="false">IFERROR(H58/H38,0)</f>
        <v>0.3636</v>
      </c>
      <c r="I59" s="41" t="n">
        <f aca="false">IFERROR(I58/I38,0)</f>
        <v>0.3636</v>
      </c>
      <c r="J59" s="41" t="n">
        <f aca="false">IFERROR(J58/J38,0)</f>
        <v>0.3636</v>
      </c>
      <c r="K59" s="41" t="n">
        <f aca="false">IFERROR(K58/K38,0)</f>
        <v>0.3636</v>
      </c>
      <c r="L59" s="41" t="n">
        <f aca="false">IFERROR(L58/L38,0)</f>
        <v>0.3636</v>
      </c>
      <c r="M59" s="41" t="n">
        <f aca="false">IFERROR(M58/M38,0)</f>
        <v>0.3636</v>
      </c>
      <c r="N59" s="41" t="n">
        <f aca="false">IFERROR(N58/N38,0)</f>
        <v>0.3636</v>
      </c>
      <c r="O59" s="41" t="n">
        <f aca="false">IFERROR(O58/O38,0)</f>
        <v>0.3636</v>
      </c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customFormat="false" ht="15.75" hidden="false" customHeight="false" outlineLevel="0" collapsed="false">
      <c r="A60" s="15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customFormat="false" ht="15.75" hidden="false" customHeight="false" outlineLevel="0" collapsed="false">
      <c r="A61" s="26" t="s">
        <v>70</v>
      </c>
      <c r="B61" s="27"/>
      <c r="C61" s="27"/>
      <c r="D61" s="27" t="n">
        <f aca="false">D39+D49</f>
        <v>54540</v>
      </c>
      <c r="E61" s="27" t="n">
        <f aca="false">E39+E49</f>
        <v>54540</v>
      </c>
      <c r="F61" s="27" t="n">
        <f aca="false">F39+F49</f>
        <v>54540</v>
      </c>
      <c r="G61" s="27" t="n">
        <f aca="false">G39+G49</f>
        <v>54540</v>
      </c>
      <c r="H61" s="27" t="n">
        <f aca="false">H39+H49</f>
        <v>54540</v>
      </c>
      <c r="I61" s="27" t="n">
        <f aca="false">I39+I49</f>
        <v>54540</v>
      </c>
      <c r="J61" s="27" t="n">
        <f aca="false">J39+J49</f>
        <v>54540</v>
      </c>
      <c r="K61" s="27" t="n">
        <f aca="false">K39+K49</f>
        <v>54540</v>
      </c>
      <c r="L61" s="27" t="n">
        <f aca="false">L39+L49</f>
        <v>54540</v>
      </c>
      <c r="M61" s="27" t="n">
        <f aca="false">M39+M49</f>
        <v>54540</v>
      </c>
      <c r="N61" s="27" t="n">
        <f aca="false">N39+N49</f>
        <v>54540</v>
      </c>
      <c r="O61" s="27" t="n">
        <f aca="false">O39+O49</f>
        <v>54540</v>
      </c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customFormat="false" ht="23.85" hidden="false" customHeight="false" outlineLevel="0" collapsed="false">
      <c r="A62" s="39" t="s">
        <v>71</v>
      </c>
      <c r="B62" s="40"/>
      <c r="C62" s="41"/>
      <c r="D62" s="41" t="n">
        <f aca="false">IFERROR(D61/D39,0)</f>
        <v>0.3636</v>
      </c>
      <c r="E62" s="41" t="n">
        <f aca="false">IFERROR(E61/E39,0)</f>
        <v>0.3636</v>
      </c>
      <c r="F62" s="41" t="n">
        <f aca="false">IFERROR(F61/F39,0)</f>
        <v>0.3636</v>
      </c>
      <c r="G62" s="41" t="n">
        <f aca="false">IFERROR(G61/G39,0)</f>
        <v>0.3636</v>
      </c>
      <c r="H62" s="41" t="n">
        <f aca="false">IFERROR(H61/H39,0)</f>
        <v>0.3636</v>
      </c>
      <c r="I62" s="41" t="n">
        <f aca="false">IFERROR(I61/I39,0)</f>
        <v>0.3636</v>
      </c>
      <c r="J62" s="41" t="n">
        <f aca="false">IFERROR(J61/J39,0)</f>
        <v>0.3636</v>
      </c>
      <c r="K62" s="41" t="n">
        <f aca="false">IFERROR(K61/K39,0)</f>
        <v>0.3636</v>
      </c>
      <c r="L62" s="41" t="n">
        <f aca="false">IFERROR(L61/L39,0)</f>
        <v>0.3636</v>
      </c>
      <c r="M62" s="41" t="n">
        <f aca="false">IFERROR(M61/M39,0)</f>
        <v>0.3636</v>
      </c>
      <c r="N62" s="41" t="n">
        <f aca="false">IFERROR(N61/N39,0)</f>
        <v>0.3636</v>
      </c>
      <c r="O62" s="41" t="n">
        <f aca="false">IFERROR(O61/O39,0)</f>
        <v>0.3636</v>
      </c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customFormat="false" ht="15.75" hidden="false" customHeight="false" outlineLevel="0" collapsed="false">
      <c r="A63" s="15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customFormat="false" ht="15.75" hidden="false" customHeight="false" outlineLevel="0" collapsed="false">
      <c r="A64" s="36" t="s">
        <v>72</v>
      </c>
      <c r="B64" s="37"/>
      <c r="C64" s="37"/>
      <c r="D64" s="37" t="n">
        <f aca="false">SUM(D65:D72)</f>
        <v>-287500</v>
      </c>
      <c r="E64" s="37" t="n">
        <f aca="false">SUM(E65:E72)</f>
        <v>-287500</v>
      </c>
      <c r="F64" s="37" t="n">
        <f aca="false">SUM(F65:F72)</f>
        <v>-287500</v>
      </c>
      <c r="G64" s="37" t="n">
        <f aca="false">SUM(G65:G72)</f>
        <v>-287500</v>
      </c>
      <c r="H64" s="37" t="n">
        <f aca="false">SUM(H65:H72)</f>
        <v>-287500</v>
      </c>
      <c r="I64" s="37" t="n">
        <f aca="false">SUM(I65:I72)</f>
        <v>-287500</v>
      </c>
      <c r="J64" s="37" t="n">
        <f aca="false">SUM(J65:J72)</f>
        <v>-287500</v>
      </c>
      <c r="K64" s="37" t="n">
        <f aca="false">SUM(K65:K72)</f>
        <v>-287500</v>
      </c>
      <c r="L64" s="37" t="n">
        <f aca="false">SUM(L65:L72)</f>
        <v>-287500</v>
      </c>
      <c r="M64" s="37" t="n">
        <f aca="false">SUM(M65:M72)</f>
        <v>-287500</v>
      </c>
      <c r="N64" s="37" t="n">
        <f aca="false">SUM(N65:N72)</f>
        <v>-287500</v>
      </c>
      <c r="O64" s="37" t="n">
        <f aca="false">SUM(O65:O72)</f>
        <v>-287500</v>
      </c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customFormat="false" ht="15.75" hidden="false" customHeight="false" outlineLevel="0" collapsed="false">
      <c r="A65" s="15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customFormat="false" ht="15.75" hidden="false" customHeight="false" outlineLevel="0" collapsed="false">
      <c r="A66" s="15" t="s">
        <v>73</v>
      </c>
      <c r="B66" s="16" t="n">
        <f aca="false">127500+15000</f>
        <v>142500</v>
      </c>
      <c r="C66" s="16"/>
      <c r="D66" s="16" t="n">
        <f aca="false">-$B$66</f>
        <v>-142500</v>
      </c>
      <c r="E66" s="16" t="n">
        <f aca="false">-$B$66</f>
        <v>-142500</v>
      </c>
      <c r="F66" s="16" t="n">
        <f aca="false">-$B$66</f>
        <v>-142500</v>
      </c>
      <c r="G66" s="16" t="n">
        <f aca="false">-$B$66</f>
        <v>-142500</v>
      </c>
      <c r="H66" s="16" t="n">
        <f aca="false">-$B$66</f>
        <v>-142500</v>
      </c>
      <c r="I66" s="16" t="n">
        <f aca="false">-$B$66</f>
        <v>-142500</v>
      </c>
      <c r="J66" s="16" t="n">
        <f aca="false">-$B$66</f>
        <v>-142500</v>
      </c>
      <c r="K66" s="16" t="n">
        <f aca="false">-$B$66</f>
        <v>-142500</v>
      </c>
      <c r="L66" s="16" t="n">
        <f aca="false">-$B$66</f>
        <v>-142500</v>
      </c>
      <c r="M66" s="16" t="n">
        <f aca="false">-$B$66</f>
        <v>-142500</v>
      </c>
      <c r="N66" s="16" t="n">
        <f aca="false">-$B$66</f>
        <v>-142500</v>
      </c>
      <c r="O66" s="16" t="n">
        <f aca="false">-$B$66</f>
        <v>-142500</v>
      </c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customFormat="false" ht="15.75" hidden="false" customHeight="false" outlineLevel="0" collapsed="false">
      <c r="A67" s="25" t="s">
        <v>74</v>
      </c>
      <c r="B67" s="34" t="n">
        <v>0.02</v>
      </c>
      <c r="C67" s="16"/>
      <c r="D67" s="16" t="n">
        <f aca="false">-$B$67*D8</f>
        <v>-45000</v>
      </c>
      <c r="E67" s="16" t="n">
        <f aca="false">-$B$67*E8</f>
        <v>-45000</v>
      </c>
      <c r="F67" s="16" t="n">
        <f aca="false">-$B$67*F8</f>
        <v>-45000</v>
      </c>
      <c r="G67" s="16" t="n">
        <f aca="false">-$B$67*G8</f>
        <v>-45000</v>
      </c>
      <c r="H67" s="16" t="n">
        <f aca="false">-$B$67*H8</f>
        <v>-45000</v>
      </c>
      <c r="I67" s="16" t="n">
        <f aca="false">-$B$67*I8</f>
        <v>-45000</v>
      </c>
      <c r="J67" s="16" t="n">
        <f aca="false">-$B$67*J8</f>
        <v>-45000</v>
      </c>
      <c r="K67" s="16" t="n">
        <f aca="false">-$B$67*K8</f>
        <v>-45000</v>
      </c>
      <c r="L67" s="16" t="n">
        <f aca="false">-$B$67*L8</f>
        <v>-45000</v>
      </c>
      <c r="M67" s="16" t="n">
        <f aca="false">-$B$67*M8</f>
        <v>-45000</v>
      </c>
      <c r="N67" s="16" t="n">
        <f aca="false">-$B$67*N8</f>
        <v>-45000</v>
      </c>
      <c r="O67" s="16" t="n">
        <f aca="false">-$B$67*O8</f>
        <v>-45000</v>
      </c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customFormat="false" ht="15.75" hidden="false" customHeight="false" outlineLevel="0" collapsed="false">
      <c r="A68" s="25" t="s">
        <v>75</v>
      </c>
      <c r="B68" s="35" t="n">
        <v>2000</v>
      </c>
      <c r="C68" s="16"/>
      <c r="D68" s="16" t="n">
        <f aca="false">-$B$68*$B$69</f>
        <v>-80000</v>
      </c>
      <c r="E68" s="16" t="n">
        <f aca="false">-$B$68*$B$69</f>
        <v>-80000</v>
      </c>
      <c r="F68" s="16" t="n">
        <f aca="false">-$B$68*$B$69</f>
        <v>-80000</v>
      </c>
      <c r="G68" s="16" t="n">
        <f aca="false">-$B$68*$B$69</f>
        <v>-80000</v>
      </c>
      <c r="H68" s="16" t="n">
        <f aca="false">-$B$68*$B$69</f>
        <v>-80000</v>
      </c>
      <c r="I68" s="16" t="n">
        <f aca="false">-$B$68*$B$69</f>
        <v>-80000</v>
      </c>
      <c r="J68" s="16" t="n">
        <f aca="false">-$B$68*$B$69</f>
        <v>-80000</v>
      </c>
      <c r="K68" s="16" t="n">
        <f aca="false">-$B$68*$B$69</f>
        <v>-80000</v>
      </c>
      <c r="L68" s="16" t="n">
        <f aca="false">-$B$68*$B$69</f>
        <v>-80000</v>
      </c>
      <c r="M68" s="16" t="n">
        <f aca="false">-$B$68*$B$69</f>
        <v>-80000</v>
      </c>
      <c r="N68" s="16" t="n">
        <f aca="false">-$B$68*$B$69</f>
        <v>-80000</v>
      </c>
      <c r="O68" s="16" t="n">
        <f aca="false">-$B$68*$B$69</f>
        <v>-80000</v>
      </c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customFormat="false" ht="15.75" hidden="false" customHeight="false" outlineLevel="0" collapsed="false">
      <c r="A69" s="25" t="s">
        <v>76</v>
      </c>
      <c r="B69" s="31" t="n">
        <v>40</v>
      </c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customFormat="false" ht="15.75" hidden="false" customHeight="false" outlineLevel="0" collapsed="false">
      <c r="A70" s="25" t="s">
        <v>77</v>
      </c>
      <c r="B70" s="31" t="n">
        <v>2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customFormat="false" ht="15.75" hidden="false" customHeight="false" outlineLevel="0" collapsed="false">
      <c r="A71" s="25" t="s">
        <v>78</v>
      </c>
      <c r="B71" s="16" t="n">
        <f aca="false">B70*10000</f>
        <v>20000</v>
      </c>
      <c r="C71" s="16"/>
      <c r="D71" s="16" t="n">
        <f aca="false">-$B$71</f>
        <v>-20000</v>
      </c>
      <c r="E71" s="16" t="n">
        <f aca="false">-$B$71</f>
        <v>-20000</v>
      </c>
      <c r="F71" s="16" t="n">
        <f aca="false">-$B$71</f>
        <v>-20000</v>
      </c>
      <c r="G71" s="16" t="n">
        <f aca="false">-$B$71</f>
        <v>-20000</v>
      </c>
      <c r="H71" s="16" t="n">
        <f aca="false">-$B$71</f>
        <v>-20000</v>
      </c>
      <c r="I71" s="16" t="n">
        <f aca="false">-$B$71</f>
        <v>-20000</v>
      </c>
      <c r="J71" s="16" t="n">
        <f aca="false">-$B$71</f>
        <v>-20000</v>
      </c>
      <c r="K71" s="16" t="n">
        <f aca="false">-$B$71</f>
        <v>-20000</v>
      </c>
      <c r="L71" s="16" t="n">
        <f aca="false">-$B$71</f>
        <v>-20000</v>
      </c>
      <c r="M71" s="16" t="n">
        <f aca="false">-$B$71</f>
        <v>-20000</v>
      </c>
      <c r="N71" s="16" t="n">
        <f aca="false">-$B$71</f>
        <v>-20000</v>
      </c>
      <c r="O71" s="16" t="n">
        <f aca="false">-$B$71</f>
        <v>-20000</v>
      </c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customFormat="false" ht="15.75" hidden="false" customHeight="false" outlineLevel="0" collapsed="false">
      <c r="A72" s="25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customFormat="false" ht="15.75" hidden="false" customHeight="false" outlineLevel="0" collapsed="false">
      <c r="A73" s="36" t="s">
        <v>79</v>
      </c>
      <c r="B73" s="37"/>
      <c r="C73" s="37"/>
      <c r="D73" s="37" t="n">
        <f aca="false">D52+D64</f>
        <v>500900</v>
      </c>
      <c r="E73" s="37" t="n">
        <f aca="false">E52+E64</f>
        <v>500900</v>
      </c>
      <c r="F73" s="37" t="n">
        <f aca="false">F52+F64</f>
        <v>500900</v>
      </c>
      <c r="G73" s="37" t="n">
        <f aca="false">G52+G64</f>
        <v>500900</v>
      </c>
      <c r="H73" s="37" t="n">
        <f aca="false">H52+H64</f>
        <v>500900</v>
      </c>
      <c r="I73" s="37" t="n">
        <f aca="false">I52+I64</f>
        <v>500900</v>
      </c>
      <c r="J73" s="37" t="n">
        <f aca="false">J52+J64</f>
        <v>500900</v>
      </c>
      <c r="K73" s="37" t="n">
        <f aca="false">K52+K64</f>
        <v>500900</v>
      </c>
      <c r="L73" s="37" t="n">
        <f aca="false">L52+L64</f>
        <v>500900</v>
      </c>
      <c r="M73" s="37" t="n">
        <f aca="false">M52+M64</f>
        <v>500900</v>
      </c>
      <c r="N73" s="37" t="n">
        <f aca="false">N52+N64</f>
        <v>500900</v>
      </c>
      <c r="O73" s="37" t="n">
        <f aca="false">O52+O64</f>
        <v>500900</v>
      </c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customFormat="false" ht="15.75" hidden="false" customHeight="false" outlineLevel="0" collapsed="false">
      <c r="A74" s="39" t="s">
        <v>80</v>
      </c>
      <c r="B74" s="40"/>
      <c r="C74" s="41"/>
      <c r="D74" s="41" t="n">
        <f aca="false">IFERROR(D73/D$8,0)</f>
        <v>0.222622222222222</v>
      </c>
      <c r="E74" s="41" t="n">
        <f aca="false">IFERROR(E73/E$8,0)</f>
        <v>0.222622222222222</v>
      </c>
      <c r="F74" s="41" t="n">
        <f aca="false">IFERROR(F73/F$8,0)</f>
        <v>0.222622222222222</v>
      </c>
      <c r="G74" s="41" t="n">
        <f aca="false">IFERROR(G73/G$8,0)</f>
        <v>0.222622222222222</v>
      </c>
      <c r="H74" s="41" t="n">
        <f aca="false">IFERROR(H73/H$8,0)</f>
        <v>0.222622222222222</v>
      </c>
      <c r="I74" s="41" t="n">
        <f aca="false">IFERROR(I73/I$8,0)</f>
        <v>0.222622222222222</v>
      </c>
      <c r="J74" s="41" t="n">
        <f aca="false">IFERROR(J73/J$8,0)</f>
        <v>0.222622222222222</v>
      </c>
      <c r="K74" s="41" t="n">
        <f aca="false">IFERROR(K73/K$8,0)</f>
        <v>0.222622222222222</v>
      </c>
      <c r="L74" s="41" t="n">
        <f aca="false">IFERROR(L73/L$8,0)</f>
        <v>0.222622222222222</v>
      </c>
      <c r="M74" s="41" t="n">
        <f aca="false">IFERROR(M73/M$8,0)</f>
        <v>0.222622222222222</v>
      </c>
      <c r="N74" s="41" t="n">
        <f aca="false">IFERROR(N73/N$8,0)</f>
        <v>0.222622222222222</v>
      </c>
      <c r="O74" s="41" t="n">
        <f aca="false">IFERROR(O73/O$8,0)</f>
        <v>0.222622222222222</v>
      </c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customFormat="false" ht="15.75" hidden="false" customHeight="false" outlineLevel="0" collapsed="false">
      <c r="A75" s="25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customFormat="false" ht="15.75" hidden="false" customHeight="false" outlineLevel="0" collapsed="false">
      <c r="A76" s="36" t="s">
        <v>81</v>
      </c>
      <c r="B76" s="37"/>
      <c r="C76" s="37"/>
      <c r="D76" s="37" t="n">
        <f aca="false">D78+D87</f>
        <v>-292666.666666667</v>
      </c>
      <c r="E76" s="37" t="n">
        <f aca="false">E78+E87</f>
        <v>-292666.666666667</v>
      </c>
      <c r="F76" s="37" t="n">
        <f aca="false">F78+F87</f>
        <v>-292666.666666667</v>
      </c>
      <c r="G76" s="37" t="n">
        <f aca="false">G78+G87</f>
        <v>-292666.666666667</v>
      </c>
      <c r="H76" s="37" t="n">
        <f aca="false">H78+H87</f>
        <v>-292666.666666667</v>
      </c>
      <c r="I76" s="37" t="n">
        <f aca="false">I78+I87</f>
        <v>-292666.666666667</v>
      </c>
      <c r="J76" s="37" t="n">
        <f aca="false">J78+J87</f>
        <v>-292666.666666667</v>
      </c>
      <c r="K76" s="37" t="n">
        <f aca="false">K78+K87</f>
        <v>-292666.666666667</v>
      </c>
      <c r="L76" s="37" t="n">
        <f aca="false">L78+L87</f>
        <v>-292666.666666667</v>
      </c>
      <c r="M76" s="37" t="n">
        <f aca="false">M78+M87</f>
        <v>-292666.666666667</v>
      </c>
      <c r="N76" s="37" t="n">
        <f aca="false">N78+N87</f>
        <v>-292666.666666667</v>
      </c>
      <c r="O76" s="37" t="n">
        <f aca="false">O78+O87</f>
        <v>-292666.666666667</v>
      </c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customFormat="false" ht="15.75" hidden="false" customHeight="false" outlineLevel="0" collapsed="false">
      <c r="A77" s="25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customFormat="false" ht="15.75" hidden="false" customHeight="false" outlineLevel="0" collapsed="false">
      <c r="A78" s="26" t="s">
        <v>82</v>
      </c>
      <c r="B78" s="27"/>
      <c r="C78" s="27"/>
      <c r="D78" s="27" t="n">
        <f aca="false">SUM(D79:D86)</f>
        <v>-285666.666666667</v>
      </c>
      <c r="E78" s="27" t="n">
        <f aca="false">SUM(E79:E86)</f>
        <v>-285666.666666667</v>
      </c>
      <c r="F78" s="27" t="n">
        <f aca="false">SUM(F79:F86)</f>
        <v>-285666.666666667</v>
      </c>
      <c r="G78" s="27" t="n">
        <f aca="false">SUM(G79:G86)</f>
        <v>-285666.666666667</v>
      </c>
      <c r="H78" s="27" t="n">
        <f aca="false">SUM(H79:H86)</f>
        <v>-285666.666666667</v>
      </c>
      <c r="I78" s="27" t="n">
        <f aca="false">SUM(I79:I86)</f>
        <v>-285666.666666667</v>
      </c>
      <c r="J78" s="27" t="n">
        <f aca="false">SUM(J79:J86)</f>
        <v>-285666.666666667</v>
      </c>
      <c r="K78" s="27" t="n">
        <f aca="false">SUM(K79:K86)</f>
        <v>-285666.666666667</v>
      </c>
      <c r="L78" s="27" t="n">
        <f aca="false">SUM(L79:L86)</f>
        <v>-285666.666666667</v>
      </c>
      <c r="M78" s="27" t="n">
        <f aca="false">SUM(M79:M86)</f>
        <v>-285666.666666667</v>
      </c>
      <c r="N78" s="27" t="n">
        <f aca="false">SUM(N79:N86)</f>
        <v>-285666.666666667</v>
      </c>
      <c r="O78" s="27" t="n">
        <f aca="false">SUM(O79:O86)</f>
        <v>-285666.666666667</v>
      </c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customFormat="false" ht="15.75" hidden="false" customHeight="false" outlineLevel="0" collapsed="false">
      <c r="A79" s="15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customFormat="false" ht="15.75" hidden="false" customHeight="false" outlineLevel="0" collapsed="false">
      <c r="A80" s="25" t="s">
        <v>83</v>
      </c>
      <c r="B80" s="35" t="n">
        <v>8000</v>
      </c>
      <c r="C80" s="16"/>
      <c r="D80" s="16" t="n">
        <f aca="false">-$B$80</f>
        <v>-8000</v>
      </c>
      <c r="E80" s="16" t="n">
        <f aca="false">-$B$80</f>
        <v>-8000</v>
      </c>
      <c r="F80" s="16" t="n">
        <f aca="false">-$B$80</f>
        <v>-8000</v>
      </c>
      <c r="G80" s="16" t="n">
        <f aca="false">-$B$80</f>
        <v>-8000</v>
      </c>
      <c r="H80" s="16" t="n">
        <f aca="false">-$B$80</f>
        <v>-8000</v>
      </c>
      <c r="I80" s="16" t="n">
        <f aca="false">-$B$80</f>
        <v>-8000</v>
      </c>
      <c r="J80" s="16" t="n">
        <f aca="false">-$B$80</f>
        <v>-8000</v>
      </c>
      <c r="K80" s="16" t="n">
        <f aca="false">-$B$80</f>
        <v>-8000</v>
      </c>
      <c r="L80" s="16" t="n">
        <f aca="false">-$B$80</f>
        <v>-8000</v>
      </c>
      <c r="M80" s="16" t="n">
        <f aca="false">-$B$80</f>
        <v>-8000</v>
      </c>
      <c r="N80" s="16" t="n">
        <f aca="false">-$B$80</f>
        <v>-8000</v>
      </c>
      <c r="O80" s="16" t="n">
        <f aca="false">-$B$80</f>
        <v>-8000</v>
      </c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customFormat="false" ht="15.75" hidden="false" customHeight="false" outlineLevel="0" collapsed="false">
      <c r="A81" s="25" t="s">
        <v>84</v>
      </c>
      <c r="B81" s="16" t="n">
        <f aca="false">25000/3</f>
        <v>8333.33333333333</v>
      </c>
      <c r="C81" s="16"/>
      <c r="D81" s="16" t="n">
        <f aca="false">-$B$81</f>
        <v>-8333.33333333333</v>
      </c>
      <c r="E81" s="16" t="n">
        <f aca="false">-$B$81</f>
        <v>-8333.33333333333</v>
      </c>
      <c r="F81" s="16" t="n">
        <f aca="false">-$B$81</f>
        <v>-8333.33333333333</v>
      </c>
      <c r="G81" s="16" t="n">
        <f aca="false">-$B$81</f>
        <v>-8333.33333333333</v>
      </c>
      <c r="H81" s="16" t="n">
        <f aca="false">-$B$81</f>
        <v>-8333.33333333333</v>
      </c>
      <c r="I81" s="16" t="n">
        <f aca="false">-$B$81</f>
        <v>-8333.33333333333</v>
      </c>
      <c r="J81" s="16" t="n">
        <f aca="false">-$B$81</f>
        <v>-8333.33333333333</v>
      </c>
      <c r="K81" s="16" t="n">
        <f aca="false">-$B$81</f>
        <v>-8333.33333333333</v>
      </c>
      <c r="L81" s="16" t="n">
        <f aca="false">-$B$81</f>
        <v>-8333.33333333333</v>
      </c>
      <c r="M81" s="16" t="n">
        <f aca="false">-$B$81</f>
        <v>-8333.33333333333</v>
      </c>
      <c r="N81" s="16" t="n">
        <f aca="false">-$B$81</f>
        <v>-8333.33333333333</v>
      </c>
      <c r="O81" s="16" t="n">
        <f aca="false">-$B$81</f>
        <v>-8333.33333333333</v>
      </c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customFormat="false" ht="15.75" hidden="false" customHeight="false" outlineLevel="0" collapsed="false">
      <c r="A82" s="15" t="s">
        <v>85</v>
      </c>
      <c r="B82" s="16" t="n">
        <f aca="false">25000/3</f>
        <v>8333.33333333333</v>
      </c>
      <c r="C82" s="16"/>
      <c r="D82" s="16" t="n">
        <f aca="false">-$B$82</f>
        <v>-8333.33333333333</v>
      </c>
      <c r="E82" s="16" t="n">
        <f aca="false">-$B$82</f>
        <v>-8333.33333333333</v>
      </c>
      <c r="F82" s="16" t="n">
        <f aca="false">-$B$82</f>
        <v>-8333.33333333333</v>
      </c>
      <c r="G82" s="16" t="n">
        <f aca="false">-$B$82</f>
        <v>-8333.33333333333</v>
      </c>
      <c r="H82" s="16" t="n">
        <f aca="false">-$B$82</f>
        <v>-8333.33333333333</v>
      </c>
      <c r="I82" s="16" t="n">
        <f aca="false">-$B$82</f>
        <v>-8333.33333333333</v>
      </c>
      <c r="J82" s="16" t="n">
        <f aca="false">-$B$82</f>
        <v>-8333.33333333333</v>
      </c>
      <c r="K82" s="16" t="n">
        <f aca="false">-$B$82</f>
        <v>-8333.33333333333</v>
      </c>
      <c r="L82" s="16" t="n">
        <f aca="false">-$B$82</f>
        <v>-8333.33333333333</v>
      </c>
      <c r="M82" s="16" t="n">
        <f aca="false">-$B$82</f>
        <v>-8333.33333333333</v>
      </c>
      <c r="N82" s="16" t="n">
        <f aca="false">-$B$82</f>
        <v>-8333.33333333333</v>
      </c>
      <c r="O82" s="16" t="n">
        <f aca="false">-$B$82</f>
        <v>-8333.33333333333</v>
      </c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customFormat="false" ht="15.75" hidden="false" customHeight="false" outlineLevel="0" collapsed="false">
      <c r="A83" s="15" t="s">
        <v>86</v>
      </c>
      <c r="B83" s="35" t="n">
        <v>250000</v>
      </c>
      <c r="C83" s="16"/>
      <c r="D83" s="16" t="n">
        <f aca="false">-$B$83</f>
        <v>-250000</v>
      </c>
      <c r="E83" s="16" t="n">
        <f aca="false">-$B$83</f>
        <v>-250000</v>
      </c>
      <c r="F83" s="16" t="n">
        <f aca="false">-$B$83</f>
        <v>-250000</v>
      </c>
      <c r="G83" s="16" t="n">
        <f aca="false">-$B$83</f>
        <v>-250000</v>
      </c>
      <c r="H83" s="16" t="n">
        <f aca="false">-$B$83</f>
        <v>-250000</v>
      </c>
      <c r="I83" s="16" t="n">
        <f aca="false">-$B$83</f>
        <v>-250000</v>
      </c>
      <c r="J83" s="16" t="n">
        <f aca="false">-$B$83</f>
        <v>-250000</v>
      </c>
      <c r="K83" s="16" t="n">
        <f aca="false">-$B$83</f>
        <v>-250000</v>
      </c>
      <c r="L83" s="16" t="n">
        <f aca="false">-$B$83</f>
        <v>-250000</v>
      </c>
      <c r="M83" s="16" t="n">
        <f aca="false">-$B$83</f>
        <v>-250000</v>
      </c>
      <c r="N83" s="16" t="n">
        <f aca="false">-$B$83</f>
        <v>-250000</v>
      </c>
      <c r="O83" s="16" t="n">
        <f aca="false">-$B$83</f>
        <v>-250000</v>
      </c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customFormat="false" ht="15.75" hidden="false" customHeight="false" outlineLevel="0" collapsed="false">
      <c r="A84" s="15" t="s">
        <v>87</v>
      </c>
      <c r="B84" s="35" t="n">
        <v>1000</v>
      </c>
      <c r="C84" s="16"/>
      <c r="D84" s="16" t="n">
        <f aca="false">-$B$84</f>
        <v>-1000</v>
      </c>
      <c r="E84" s="16" t="n">
        <f aca="false">-$B$84</f>
        <v>-1000</v>
      </c>
      <c r="F84" s="16" t="n">
        <f aca="false">-$B$84</f>
        <v>-1000</v>
      </c>
      <c r="G84" s="16" t="n">
        <f aca="false">-$B$84</f>
        <v>-1000</v>
      </c>
      <c r="H84" s="16" t="n">
        <f aca="false">-$B$84</f>
        <v>-1000</v>
      </c>
      <c r="I84" s="16" t="n">
        <f aca="false">-$B$84</f>
        <v>-1000</v>
      </c>
      <c r="J84" s="16" t="n">
        <f aca="false">-$B$84</f>
        <v>-1000</v>
      </c>
      <c r="K84" s="16" t="n">
        <f aca="false">-$B$84</f>
        <v>-1000</v>
      </c>
      <c r="L84" s="16" t="n">
        <f aca="false">-$B$84</f>
        <v>-1000</v>
      </c>
      <c r="M84" s="16" t="n">
        <f aca="false">-$B$84</f>
        <v>-1000</v>
      </c>
      <c r="N84" s="16" t="n">
        <f aca="false">-$B$84</f>
        <v>-1000</v>
      </c>
      <c r="O84" s="16" t="n">
        <f aca="false">-$B$84</f>
        <v>-1000</v>
      </c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customFormat="false" ht="15.75" hidden="false" customHeight="false" outlineLevel="0" collapsed="false">
      <c r="A85" s="25" t="s">
        <v>88</v>
      </c>
      <c r="B85" s="35" t="n">
        <v>10000</v>
      </c>
      <c r="C85" s="16"/>
      <c r="D85" s="16" t="n">
        <f aca="false">-$B$85</f>
        <v>-10000</v>
      </c>
      <c r="E85" s="16" t="n">
        <f aca="false">-$B$85</f>
        <v>-10000</v>
      </c>
      <c r="F85" s="16" t="n">
        <f aca="false">-$B$85</f>
        <v>-10000</v>
      </c>
      <c r="G85" s="16" t="n">
        <f aca="false">-$B$85</f>
        <v>-10000</v>
      </c>
      <c r="H85" s="16" t="n">
        <f aca="false">-$B$85</f>
        <v>-10000</v>
      </c>
      <c r="I85" s="16" t="n">
        <f aca="false">-$B$85</f>
        <v>-10000</v>
      </c>
      <c r="J85" s="16" t="n">
        <f aca="false">-$B$85</f>
        <v>-10000</v>
      </c>
      <c r="K85" s="16" t="n">
        <f aca="false">-$B$85</f>
        <v>-10000</v>
      </c>
      <c r="L85" s="16" t="n">
        <f aca="false">-$B$85</f>
        <v>-10000</v>
      </c>
      <c r="M85" s="16" t="n">
        <f aca="false">-$B$85</f>
        <v>-10000</v>
      </c>
      <c r="N85" s="16" t="n">
        <f aca="false">-$B$85</f>
        <v>-10000</v>
      </c>
      <c r="O85" s="16" t="n">
        <f aca="false">-$B$85</f>
        <v>-10000</v>
      </c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customFormat="false" ht="15.75" hidden="false" customHeight="false" outlineLevel="0" collapsed="false">
      <c r="A86" s="25" t="s">
        <v>89</v>
      </c>
      <c r="B86" s="35"/>
      <c r="C86" s="16"/>
      <c r="D86" s="16" t="n">
        <f aca="false">-$B$86</f>
        <v>-0</v>
      </c>
      <c r="E86" s="16" t="n">
        <f aca="false">-$B$86</f>
        <v>-0</v>
      </c>
      <c r="F86" s="16" t="n">
        <f aca="false">-$B$86</f>
        <v>-0</v>
      </c>
      <c r="G86" s="16" t="n">
        <f aca="false">-$B$86</f>
        <v>-0</v>
      </c>
      <c r="H86" s="16" t="n">
        <f aca="false">-$B$86</f>
        <v>-0</v>
      </c>
      <c r="I86" s="16" t="n">
        <f aca="false">-$B$86</f>
        <v>-0</v>
      </c>
      <c r="J86" s="16" t="n">
        <f aca="false">-$B$86</f>
        <v>-0</v>
      </c>
      <c r="K86" s="16" t="n">
        <f aca="false">-$B$86</f>
        <v>-0</v>
      </c>
      <c r="L86" s="16" t="n">
        <f aca="false">-$B$86</f>
        <v>-0</v>
      </c>
      <c r="M86" s="16" t="n">
        <f aca="false">-$B$86</f>
        <v>-0</v>
      </c>
      <c r="N86" s="16" t="n">
        <f aca="false">-$B$86</f>
        <v>-0</v>
      </c>
      <c r="O86" s="16" t="n">
        <f aca="false">-$B$86</f>
        <v>-0</v>
      </c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customFormat="false" ht="15.75" hidden="false" customHeight="false" outlineLevel="0" collapsed="false">
      <c r="A87" s="26" t="s">
        <v>90</v>
      </c>
      <c r="B87" s="27"/>
      <c r="C87" s="27"/>
      <c r="D87" s="27" t="n">
        <f aca="false">SUM(D88:D91)</f>
        <v>-7000</v>
      </c>
      <c r="E87" s="27" t="n">
        <f aca="false">SUM(E88:E91)</f>
        <v>-7000</v>
      </c>
      <c r="F87" s="27" t="n">
        <f aca="false">SUM(F88:F91)</f>
        <v>-7000</v>
      </c>
      <c r="G87" s="27" t="n">
        <f aca="false">SUM(G88:G91)</f>
        <v>-7000</v>
      </c>
      <c r="H87" s="27" t="n">
        <f aca="false">SUM(H88:H91)</f>
        <v>-7000</v>
      </c>
      <c r="I87" s="27" t="n">
        <f aca="false">SUM(I88:I91)</f>
        <v>-7000</v>
      </c>
      <c r="J87" s="27" t="n">
        <f aca="false">SUM(J88:J91)</f>
        <v>-7000</v>
      </c>
      <c r="K87" s="27" t="n">
        <f aca="false">SUM(K88:K91)</f>
        <v>-7000</v>
      </c>
      <c r="L87" s="27" t="n">
        <f aca="false">SUM(L88:L91)</f>
        <v>-7000</v>
      </c>
      <c r="M87" s="27" t="n">
        <f aca="false">SUM(M88:M91)</f>
        <v>-7000</v>
      </c>
      <c r="N87" s="27" t="n">
        <f aca="false">SUM(N88:N91)</f>
        <v>-7000</v>
      </c>
      <c r="O87" s="27" t="n">
        <f aca="false">SUM(O88:O91)</f>
        <v>-7000</v>
      </c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customFormat="false" ht="15.75" hidden="false" customHeight="false" outlineLevel="0" collapsed="false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customFormat="false" ht="15.75" hidden="false" customHeight="false" outlineLevel="0" collapsed="false">
      <c r="A89" s="15" t="s">
        <v>91</v>
      </c>
      <c r="B89" s="35" t="n">
        <v>7000</v>
      </c>
      <c r="C89" s="16"/>
      <c r="D89" s="16" t="n">
        <f aca="false">-$B$89</f>
        <v>-7000</v>
      </c>
      <c r="E89" s="16" t="n">
        <f aca="false">-$B$89</f>
        <v>-7000</v>
      </c>
      <c r="F89" s="16" t="n">
        <f aca="false">-$B$89</f>
        <v>-7000</v>
      </c>
      <c r="G89" s="16" t="n">
        <f aca="false">-$B$89</f>
        <v>-7000</v>
      </c>
      <c r="H89" s="16" t="n">
        <f aca="false">-$B$89</f>
        <v>-7000</v>
      </c>
      <c r="I89" s="16" t="n">
        <f aca="false">-$B$89</f>
        <v>-7000</v>
      </c>
      <c r="J89" s="16" t="n">
        <f aca="false">-$B$89</f>
        <v>-7000</v>
      </c>
      <c r="K89" s="16" t="n">
        <f aca="false">-$B$89</f>
        <v>-7000</v>
      </c>
      <c r="L89" s="16" t="n">
        <f aca="false">-$B$89</f>
        <v>-7000</v>
      </c>
      <c r="M89" s="16" t="n">
        <f aca="false">-$B$89</f>
        <v>-7000</v>
      </c>
      <c r="N89" s="16" t="n">
        <f aca="false">-$B$89</f>
        <v>-7000</v>
      </c>
      <c r="O89" s="16" t="n">
        <f aca="false">-$B$89</f>
        <v>-7000</v>
      </c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customFormat="false" ht="15.75" hidden="false" customHeight="false" outlineLevel="0" collapsed="false">
      <c r="A90" s="15" t="s">
        <v>92</v>
      </c>
      <c r="B90" s="34" t="n">
        <v>0</v>
      </c>
      <c r="C90" s="16"/>
      <c r="D90" s="16" t="n">
        <f aca="false">-$B$90*D8</f>
        <v>-0</v>
      </c>
      <c r="E90" s="16" t="n">
        <f aca="false">-$B$90*E8</f>
        <v>-0</v>
      </c>
      <c r="F90" s="16" t="n">
        <f aca="false">-$B$90*F8</f>
        <v>-0</v>
      </c>
      <c r="G90" s="16" t="n">
        <f aca="false">-$B$90*G8</f>
        <v>-0</v>
      </c>
      <c r="H90" s="16" t="n">
        <f aca="false">-$B$90*H8</f>
        <v>-0</v>
      </c>
      <c r="I90" s="16" t="n">
        <f aca="false">-$B$90*I8</f>
        <v>-0</v>
      </c>
      <c r="J90" s="16" t="n">
        <f aca="false">-$B$90*J8</f>
        <v>-0</v>
      </c>
      <c r="K90" s="16" t="n">
        <f aca="false">-$B$90*K8</f>
        <v>-0</v>
      </c>
      <c r="L90" s="16" t="n">
        <f aca="false">-$B$90*L8</f>
        <v>-0</v>
      </c>
      <c r="M90" s="16" t="n">
        <f aca="false">-$B$90*M8</f>
        <v>-0</v>
      </c>
      <c r="N90" s="16" t="n">
        <f aca="false">-$B$90*N8</f>
        <v>-0</v>
      </c>
      <c r="O90" s="16" t="n">
        <f aca="false">-$B$90*O8</f>
        <v>-0</v>
      </c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customFormat="false" ht="15.75" hidden="false" customHeight="false" outlineLevel="0" collapsed="false">
      <c r="A91" s="15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customFormat="false" ht="15.75" hidden="false" customHeight="false" outlineLevel="0" collapsed="false">
      <c r="A92" s="22" t="s">
        <v>93</v>
      </c>
      <c r="B92" s="23"/>
      <c r="C92" s="23"/>
      <c r="D92" s="23" t="n">
        <f aca="false">D73+D76</f>
        <v>208233.333333333</v>
      </c>
      <c r="E92" s="23" t="n">
        <f aca="false">E73+E76</f>
        <v>208233.333333333</v>
      </c>
      <c r="F92" s="23" t="n">
        <f aca="false">F73+F76</f>
        <v>208233.333333333</v>
      </c>
      <c r="G92" s="23" t="n">
        <f aca="false">G73+G76</f>
        <v>208233.333333333</v>
      </c>
      <c r="H92" s="23" t="n">
        <f aca="false">H73+H76</f>
        <v>208233.333333333</v>
      </c>
      <c r="I92" s="23" t="n">
        <f aca="false">I73+I76</f>
        <v>208233.333333333</v>
      </c>
      <c r="J92" s="23" t="n">
        <f aca="false">J73+J76</f>
        <v>208233.333333333</v>
      </c>
      <c r="K92" s="23" t="n">
        <f aca="false">K73+K76</f>
        <v>208233.333333333</v>
      </c>
      <c r="L92" s="23" t="n">
        <f aca="false">L73+L76</f>
        <v>208233.333333333</v>
      </c>
      <c r="M92" s="23" t="n">
        <f aca="false">M73+M76</f>
        <v>208233.333333333</v>
      </c>
      <c r="N92" s="23" t="n">
        <f aca="false">N73+N76</f>
        <v>208233.333333333</v>
      </c>
      <c r="O92" s="23" t="n">
        <f aca="false">O73+O76</f>
        <v>208233.333333333</v>
      </c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customFormat="false" ht="15.75" hidden="false" customHeight="true" outlineLevel="0" collapsed="false">
      <c r="A93" s="39" t="s">
        <v>94</v>
      </c>
      <c r="B93" s="39"/>
      <c r="C93" s="41"/>
      <c r="D93" s="41" t="n">
        <f aca="false">IFERROR(D92/D$8,0)</f>
        <v>0.0925481481481481</v>
      </c>
      <c r="E93" s="41" t="n">
        <f aca="false">IFERROR(E92/E$8,0)</f>
        <v>0.0925481481481481</v>
      </c>
      <c r="F93" s="41" t="n">
        <f aca="false">IFERROR(F92/F$8,0)</f>
        <v>0.0925481481481481</v>
      </c>
      <c r="G93" s="41" t="n">
        <f aca="false">IFERROR(G92/G$8,0)</f>
        <v>0.0925481481481481</v>
      </c>
      <c r="H93" s="41" t="n">
        <f aca="false">IFERROR(H92/H$8,0)</f>
        <v>0.0925481481481481</v>
      </c>
      <c r="I93" s="41" t="n">
        <f aca="false">IFERROR(I92/I$8,0)</f>
        <v>0.0925481481481481</v>
      </c>
      <c r="J93" s="41" t="n">
        <f aca="false">IFERROR(J92/J$8,0)</f>
        <v>0.0925481481481481</v>
      </c>
      <c r="K93" s="41" t="n">
        <f aca="false">IFERROR(K92/K$8,0)</f>
        <v>0.0925481481481481</v>
      </c>
      <c r="L93" s="41" t="n">
        <f aca="false">IFERROR(L92/L$8,0)</f>
        <v>0.0925481481481481</v>
      </c>
      <c r="M93" s="41" t="n">
        <f aca="false">IFERROR(M92/M$8,0)</f>
        <v>0.0925481481481481</v>
      </c>
      <c r="N93" s="41" t="n">
        <f aca="false">IFERROR(N92/N$8,0)</f>
        <v>0.0925481481481481</v>
      </c>
      <c r="O93" s="41" t="n">
        <f aca="false">IFERROR(O92/O$8,0)</f>
        <v>0.0925481481481481</v>
      </c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customFormat="false" ht="15.75" hidden="false" customHeight="false" outlineLevel="0" collapsed="false">
      <c r="A94" s="15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customFormat="false" ht="15.75" hidden="false" customHeight="false" outlineLevel="0" collapsed="false">
      <c r="A95" s="15" t="s">
        <v>95</v>
      </c>
      <c r="B95" s="35" t="n">
        <v>113000</v>
      </c>
      <c r="C95" s="16"/>
      <c r="D95" s="16" t="n">
        <f aca="false">-$B$95/12</f>
        <v>-9416.66666666667</v>
      </c>
      <c r="E95" s="16" t="n">
        <f aca="false">-$B$95/12</f>
        <v>-9416.66666666667</v>
      </c>
      <c r="F95" s="16" t="n">
        <f aca="false">-$B$95/12</f>
        <v>-9416.66666666667</v>
      </c>
      <c r="G95" s="16" t="n">
        <f aca="false">-$B$95/12</f>
        <v>-9416.66666666667</v>
      </c>
      <c r="H95" s="16" t="n">
        <f aca="false">-$B$95/12</f>
        <v>-9416.66666666667</v>
      </c>
      <c r="I95" s="16" t="n">
        <f aca="false">-$B$95/12</f>
        <v>-9416.66666666667</v>
      </c>
      <c r="J95" s="16" t="n">
        <f aca="false">-$B$95/12</f>
        <v>-9416.66666666667</v>
      </c>
      <c r="K95" s="16" t="n">
        <f aca="false">-$B$95/12</f>
        <v>-9416.66666666667</v>
      </c>
      <c r="L95" s="16" t="n">
        <f aca="false">-$B$95/12</f>
        <v>-9416.66666666667</v>
      </c>
      <c r="M95" s="16" t="n">
        <f aca="false">-$B$95/12</f>
        <v>-9416.66666666667</v>
      </c>
      <c r="N95" s="16" t="n">
        <f aca="false">-$B$95/12</f>
        <v>-9416.66666666667</v>
      </c>
      <c r="O95" s="16" t="n">
        <f aca="false">-$B$95/12</f>
        <v>-9416.66666666667</v>
      </c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customFormat="false" ht="15.75" hidden="false" customHeight="false" outlineLevel="0" collapsed="false">
      <c r="A96" s="25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customFormat="false" ht="15.75" hidden="false" customHeight="false" outlineLevel="0" collapsed="false">
      <c r="A97" s="25" t="s">
        <v>96</v>
      </c>
      <c r="B97" s="16" t="n">
        <f aca="false">SUM(B98:B99)</f>
        <v>600000</v>
      </c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customFormat="false" ht="15.75" hidden="false" customHeight="false" outlineLevel="0" collapsed="false">
      <c r="A98" s="25" t="s">
        <v>97</v>
      </c>
      <c r="B98" s="35" t="n">
        <v>200000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customFormat="false" ht="15.75" hidden="false" customHeight="false" outlineLevel="0" collapsed="false">
      <c r="A99" s="25" t="s">
        <v>98</v>
      </c>
      <c r="B99" s="35" t="n">
        <v>400000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customFormat="false" ht="23.85" hidden="false" customHeight="false" outlineLevel="0" collapsed="false">
      <c r="A100" s="25" t="s">
        <v>99</v>
      </c>
      <c r="B100" s="31" t="n">
        <v>24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customFormat="false" ht="23.85" hidden="false" customHeight="false" outlineLevel="0" collapsed="false">
      <c r="A101" s="25" t="s">
        <v>100</v>
      </c>
      <c r="B101" s="31" t="n">
        <v>24</v>
      </c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customFormat="false" ht="15.75" hidden="false" customHeight="false" outlineLevel="0" collapsed="false">
      <c r="A102" s="25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customFormat="false" ht="23.85" hidden="false" customHeight="false" outlineLevel="0" collapsed="false">
      <c r="A103" s="25" t="s">
        <v>101</v>
      </c>
      <c r="B103" s="16" t="n">
        <f aca="false">B98/B100</f>
        <v>8333.33333333333</v>
      </c>
      <c r="C103" s="16"/>
      <c r="D103" s="16" t="n">
        <f aca="false">-$B$103</f>
        <v>-8333.33333333333</v>
      </c>
      <c r="E103" s="16" t="n">
        <f aca="false">-$B$103</f>
        <v>-8333.33333333333</v>
      </c>
      <c r="F103" s="16" t="n">
        <f aca="false">-$B$103</f>
        <v>-8333.33333333333</v>
      </c>
      <c r="G103" s="16" t="n">
        <f aca="false">-$B$103</f>
        <v>-8333.33333333333</v>
      </c>
      <c r="H103" s="16" t="n">
        <f aca="false">-$B$103</f>
        <v>-8333.33333333333</v>
      </c>
      <c r="I103" s="16" t="n">
        <f aca="false">-$B$103</f>
        <v>-8333.33333333333</v>
      </c>
      <c r="J103" s="16" t="n">
        <f aca="false">-$B$103</f>
        <v>-8333.33333333333</v>
      </c>
      <c r="K103" s="16" t="n">
        <f aca="false">-$B$103</f>
        <v>-8333.33333333333</v>
      </c>
      <c r="L103" s="16" t="n">
        <f aca="false">-$B$103</f>
        <v>-8333.33333333333</v>
      </c>
      <c r="M103" s="16" t="n">
        <f aca="false">-$B$103</f>
        <v>-8333.33333333333</v>
      </c>
      <c r="N103" s="16" t="n">
        <f aca="false">-$B$103</f>
        <v>-8333.33333333333</v>
      </c>
      <c r="O103" s="16" t="n">
        <f aca="false">-$B$103</f>
        <v>-8333.33333333333</v>
      </c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customFormat="false" ht="23.85" hidden="false" customHeight="false" outlineLevel="0" collapsed="false">
      <c r="A104" s="25" t="s">
        <v>102</v>
      </c>
      <c r="B104" s="16" t="n">
        <f aca="false">B99/B101</f>
        <v>16666.6666666667</v>
      </c>
      <c r="C104" s="16"/>
      <c r="D104" s="16" t="n">
        <f aca="false">-$B$104</f>
        <v>-16666.6666666667</v>
      </c>
      <c r="E104" s="16" t="n">
        <f aca="false">-$B$104</f>
        <v>-16666.6666666667</v>
      </c>
      <c r="F104" s="16" t="n">
        <f aca="false">-$B$104</f>
        <v>-16666.6666666667</v>
      </c>
      <c r="G104" s="16" t="n">
        <f aca="false">-$B$104</f>
        <v>-16666.6666666667</v>
      </c>
      <c r="H104" s="16" t="n">
        <f aca="false">-$B$104</f>
        <v>-16666.6666666667</v>
      </c>
      <c r="I104" s="16" t="n">
        <f aca="false">-$B$104</f>
        <v>-16666.6666666667</v>
      </c>
      <c r="J104" s="16" t="n">
        <f aca="false">-$B$104</f>
        <v>-16666.6666666667</v>
      </c>
      <c r="K104" s="16" t="n">
        <f aca="false">-$B$104</f>
        <v>-16666.6666666667</v>
      </c>
      <c r="L104" s="16" t="n">
        <f aca="false">-$B$104</f>
        <v>-16666.6666666667</v>
      </c>
      <c r="M104" s="16" t="n">
        <f aca="false">-$B$104</f>
        <v>-16666.6666666667</v>
      </c>
      <c r="N104" s="16" t="n">
        <f aca="false">-$B$104</f>
        <v>-16666.6666666667</v>
      </c>
      <c r="O104" s="16" t="n">
        <f aca="false">-$B$104</f>
        <v>-16666.6666666667</v>
      </c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customFormat="false" ht="15.75" hidden="false" customHeight="false" outlineLevel="0" collapsed="false">
      <c r="A105" s="15"/>
      <c r="B105" s="15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customFormat="false" ht="15.75" hidden="false" customHeight="false" outlineLevel="0" collapsed="false">
      <c r="A106" s="22" t="s">
        <v>103</v>
      </c>
      <c r="B106" s="23"/>
      <c r="C106" s="23"/>
      <c r="D106" s="23" t="n">
        <f aca="false">D92+D95+D104+D103</f>
        <v>173816.666666667</v>
      </c>
      <c r="E106" s="23" t="n">
        <f aca="false">E92+E95+E104+E103</f>
        <v>173816.666666667</v>
      </c>
      <c r="F106" s="23" t="n">
        <f aca="false">F92+F95+F104+F103</f>
        <v>173816.666666667</v>
      </c>
      <c r="G106" s="23" t="n">
        <f aca="false">G92+G95+G104+G103</f>
        <v>173816.666666667</v>
      </c>
      <c r="H106" s="23" t="n">
        <f aca="false">H92+H95+H104+H103</f>
        <v>173816.666666667</v>
      </c>
      <c r="I106" s="23" t="n">
        <f aca="false">I92+I95+I104+I103</f>
        <v>173816.666666667</v>
      </c>
      <c r="J106" s="23" t="n">
        <f aca="false">J92+J95+J104+J103</f>
        <v>173816.666666667</v>
      </c>
      <c r="K106" s="23" t="n">
        <f aca="false">K92+K95+K104+K103</f>
        <v>173816.666666667</v>
      </c>
      <c r="L106" s="23" t="n">
        <f aca="false">L92+L95+L104+L103</f>
        <v>173816.666666667</v>
      </c>
      <c r="M106" s="23" t="n">
        <f aca="false">M92+M95+M104+M103</f>
        <v>173816.666666667</v>
      </c>
      <c r="N106" s="23" t="n">
        <f aca="false">N92+N95+N104+N103</f>
        <v>173816.666666667</v>
      </c>
      <c r="O106" s="23" t="n">
        <f aca="false">O92+O95+O104+O103</f>
        <v>173816.666666667</v>
      </c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customFormat="false" ht="15.75" hidden="false" customHeight="true" outlineLevel="0" collapsed="false">
      <c r="A107" s="39" t="s">
        <v>104</v>
      </c>
      <c r="B107" s="39"/>
      <c r="C107" s="41"/>
      <c r="D107" s="41" t="n">
        <f aca="false">IFERROR(D106/D$8,0)</f>
        <v>0.0772518518518519</v>
      </c>
      <c r="E107" s="41" t="n">
        <f aca="false">IFERROR(E106/E$8,0)</f>
        <v>0.0772518518518519</v>
      </c>
      <c r="F107" s="41" t="n">
        <f aca="false">IFERROR(F106/F$8,0)</f>
        <v>0.0772518518518519</v>
      </c>
      <c r="G107" s="41" t="n">
        <f aca="false">IFERROR(G106/G$8,0)</f>
        <v>0.0772518518518519</v>
      </c>
      <c r="H107" s="41" t="n">
        <f aca="false">IFERROR(H106/H$8,0)</f>
        <v>0.0772518518518519</v>
      </c>
      <c r="I107" s="41" t="n">
        <f aca="false">IFERROR(I106/I$8,0)</f>
        <v>0.0772518518518519</v>
      </c>
      <c r="J107" s="41" t="n">
        <f aca="false">IFERROR(J106/J$8,0)</f>
        <v>0.0772518518518519</v>
      </c>
      <c r="K107" s="41" t="n">
        <f aca="false">IFERROR(K106/K$8,0)</f>
        <v>0.0772518518518519</v>
      </c>
      <c r="L107" s="41" t="n">
        <f aca="false">IFERROR(L106/L$8,0)</f>
        <v>0.0772518518518519</v>
      </c>
      <c r="M107" s="41" t="n">
        <f aca="false">IFERROR(M106/M$8,0)</f>
        <v>0.0772518518518519</v>
      </c>
      <c r="N107" s="41" t="n">
        <f aca="false">IFERROR(N106/N$8,0)</f>
        <v>0.0772518518518519</v>
      </c>
      <c r="O107" s="41" t="n">
        <f aca="false">IFERROR(O106/O$8,0)</f>
        <v>0.0772518518518519</v>
      </c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customFormat="false" ht="15.75" hidden="false" customHeight="false" outlineLevel="0" collapsed="false">
      <c r="A108" s="15"/>
      <c r="B108" s="15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customFormat="false" ht="15.75" hidden="false" customHeight="true" outlineLevel="0" collapsed="false">
      <c r="A109" s="36" t="s">
        <v>105</v>
      </c>
      <c r="B109" s="36"/>
      <c r="C109" s="37"/>
      <c r="D109" s="37" t="n">
        <f aca="false">B109+D106</f>
        <v>173816.666666667</v>
      </c>
      <c r="E109" s="37" t="n">
        <f aca="false">D109+E106</f>
        <v>347633.333333333</v>
      </c>
      <c r="F109" s="37" t="n">
        <f aca="false">E109+F106</f>
        <v>521450</v>
      </c>
      <c r="G109" s="37" t="n">
        <f aca="false">F109+G106</f>
        <v>695266.666666667</v>
      </c>
      <c r="H109" s="37" t="n">
        <f aca="false">G109+H106</f>
        <v>869083.333333333</v>
      </c>
      <c r="I109" s="37" t="n">
        <f aca="false">H109+I106</f>
        <v>1042900</v>
      </c>
      <c r="J109" s="37" t="n">
        <f aca="false">I109+J106</f>
        <v>1216716.66666667</v>
      </c>
      <c r="K109" s="37" t="n">
        <f aca="false">J109+K106</f>
        <v>1390533.33333333</v>
      </c>
      <c r="L109" s="37" t="n">
        <f aca="false">K109+L106</f>
        <v>1564350</v>
      </c>
      <c r="M109" s="37" t="n">
        <f aca="false">L109+M106</f>
        <v>1738166.66666667</v>
      </c>
      <c r="N109" s="37" t="n">
        <f aca="false">M109+N106</f>
        <v>1911983.33333333</v>
      </c>
      <c r="O109" s="37" t="n">
        <f aca="false">N109+O106</f>
        <v>2085800</v>
      </c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customFormat="false" ht="15.75" hidden="false" customHeight="false" outlineLevel="0" collapsed="false">
      <c r="A110" s="15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customFormat="false" ht="15.75" hidden="false" customHeight="false" outlineLevel="0" collapsed="false">
      <c r="A111" s="36" t="s">
        <v>106</v>
      </c>
      <c r="B111" s="37"/>
      <c r="C111" s="37"/>
      <c r="D111" s="37" t="n">
        <f aca="false">D113+D123+D131</f>
        <v>-173816.666666667</v>
      </c>
      <c r="E111" s="37" t="n">
        <f aca="false">E113+E123+E131</f>
        <v>-173816.666666667</v>
      </c>
      <c r="F111" s="37" t="n">
        <f aca="false">F113+F123+F131</f>
        <v>-173816.666666667</v>
      </c>
      <c r="G111" s="37" t="n">
        <f aca="false">G113+G123+G131</f>
        <v>-173816.666666667</v>
      </c>
      <c r="H111" s="37" t="n">
        <f aca="false">H113+H123+H131</f>
        <v>-173816.666666667</v>
      </c>
      <c r="I111" s="37" t="n">
        <f aca="false">I113+I123+I131</f>
        <v>-173816.666666667</v>
      </c>
      <c r="J111" s="37" t="n">
        <f aca="false">J113+J123+J131</f>
        <v>-173816.666666667</v>
      </c>
      <c r="K111" s="37" t="n">
        <f aca="false">K113+K123+K131</f>
        <v>-173816.666666667</v>
      </c>
      <c r="L111" s="37" t="n">
        <f aca="false">L113+L123+L131</f>
        <v>-173816.666666667</v>
      </c>
      <c r="M111" s="37" t="n">
        <f aca="false">M113+M123+M131</f>
        <v>-173816.666666667</v>
      </c>
      <c r="N111" s="37" t="n">
        <f aca="false">N113+N123+N131</f>
        <v>-173816.666666667</v>
      </c>
      <c r="O111" s="37" t="n">
        <f aca="false">O113+O123+O131</f>
        <v>-173816.666666667</v>
      </c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customFormat="false" ht="15.75" hidden="false" customHeight="false" outlineLevel="0" collapsed="false">
      <c r="A112" s="25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customFormat="false" ht="15.75" hidden="false" customHeight="false" outlineLevel="0" collapsed="false">
      <c r="A113" s="15" t="s">
        <v>107</v>
      </c>
      <c r="B113" s="34" t="n">
        <v>1</v>
      </c>
      <c r="C113" s="16"/>
      <c r="D113" s="16" t="n">
        <f aca="false">-IF(D106&gt;0,D106*$B$113,0)</f>
        <v>-173816.666666667</v>
      </c>
      <c r="E113" s="16" t="n">
        <f aca="false">-IF(E106&gt;0,E106*$B$113,0)</f>
        <v>-173816.666666667</v>
      </c>
      <c r="F113" s="16" t="n">
        <f aca="false">-IF(F106&gt;0,F106*$B$113,0)</f>
        <v>-173816.666666667</v>
      </c>
      <c r="G113" s="16" t="n">
        <f aca="false">-IF(G106&gt;0,G106*$B$113,0)</f>
        <v>-173816.666666667</v>
      </c>
      <c r="H113" s="16" t="n">
        <f aca="false">-IF(H106&gt;0,H106*$B$113,0)</f>
        <v>-173816.666666667</v>
      </c>
      <c r="I113" s="16" t="n">
        <f aca="false">-IF(I106&gt;0,I106*$B$113,0)</f>
        <v>-173816.666666667</v>
      </c>
      <c r="J113" s="16" t="n">
        <f aca="false">-IF(J106&gt;0,J106*$B$113,0)</f>
        <v>-173816.666666667</v>
      </c>
      <c r="K113" s="16" t="n">
        <f aca="false">-IF(K106&gt;0,K106*$B$113,0)</f>
        <v>-173816.666666667</v>
      </c>
      <c r="L113" s="16" t="n">
        <f aca="false">-IF(L106&gt;0,L106*$B$113,0)</f>
        <v>-173816.666666667</v>
      </c>
      <c r="M113" s="16" t="n">
        <f aca="false">-IF(M106&gt;0,M106*$B$113,0)</f>
        <v>-173816.666666667</v>
      </c>
      <c r="N113" s="16" t="n">
        <f aca="false">-IF(N106&gt;0,N106*$B$113,0)</f>
        <v>-173816.666666667</v>
      </c>
      <c r="O113" s="16" t="n">
        <f aca="false">-IF(O106&gt;0,O106*$B$113,0)</f>
        <v>-173816.666666667</v>
      </c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customFormat="false" ht="15.75" hidden="false" customHeight="false" outlineLevel="0" collapsed="false">
      <c r="A114" s="25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customFormat="false" ht="15.75" hidden="false" customHeight="false" outlineLevel="0" collapsed="false">
      <c r="A115" s="15" t="s">
        <v>108</v>
      </c>
      <c r="B115" s="34"/>
      <c r="C115" s="16"/>
      <c r="D115" s="16" t="n">
        <f aca="false">-IF(D106&gt;0,D106*$B$115,0)</f>
        <v>-0</v>
      </c>
      <c r="E115" s="16" t="n">
        <f aca="false">-IF(E106&gt;0,E106*$B$115,0)</f>
        <v>-0</v>
      </c>
      <c r="F115" s="16" t="n">
        <f aca="false">-IF(F106&gt;0,F106*$B$115,0)</f>
        <v>-0</v>
      </c>
      <c r="G115" s="16" t="n">
        <f aca="false">-IF(G106&gt;0,G106*$B$115,0)</f>
        <v>-0</v>
      </c>
      <c r="H115" s="16" t="n">
        <f aca="false">-IF(H106&gt;0,H106*$B$115,0)</f>
        <v>-0</v>
      </c>
      <c r="I115" s="16" t="n">
        <f aca="false">-IF(I106&gt;0,I106*$B$115,0)</f>
        <v>-0</v>
      </c>
      <c r="J115" s="16" t="n">
        <f aca="false">-IF(J106&gt;0,J106*$B$115,0)</f>
        <v>-0</v>
      </c>
      <c r="K115" s="16" t="n">
        <f aca="false">-IF(K106&gt;0,K106*$B$115,0)</f>
        <v>-0</v>
      </c>
      <c r="L115" s="16" t="n">
        <f aca="false">-IF(L106&gt;0,L106*$B$115,0)</f>
        <v>-0</v>
      </c>
      <c r="M115" s="16" t="n">
        <f aca="false">-IF(M106&gt;0,M106*$B$115,0)</f>
        <v>-0</v>
      </c>
      <c r="N115" s="16" t="n">
        <f aca="false">-IF(N106&gt;0,N106*$B$115,0)</f>
        <v>-0</v>
      </c>
      <c r="O115" s="16" t="n">
        <f aca="false">-IF(O106&gt;0,O106*$B$115,0)</f>
        <v>-0</v>
      </c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customFormat="false" ht="15.75" hidden="false" customHeight="false" outlineLevel="0" collapsed="false">
      <c r="A116" s="15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customFormat="false" ht="15.75" hidden="false" customHeight="false" outlineLevel="0" collapsed="false">
      <c r="A117" s="15" t="s">
        <v>109</v>
      </c>
      <c r="B117" s="34"/>
      <c r="C117" s="16"/>
      <c r="D117" s="16" t="n">
        <f aca="false">-IF(D106&gt;0,D106*$B$117,0)</f>
        <v>-0</v>
      </c>
      <c r="E117" s="16" t="n">
        <f aca="false">-IF(E106&gt;0,E106*$B$117,0)</f>
        <v>-0</v>
      </c>
      <c r="F117" s="16" t="n">
        <f aca="false">-IF(F106&gt;0,F106*$B$117,0)</f>
        <v>-0</v>
      </c>
      <c r="G117" s="16" t="n">
        <f aca="false">-IF(G106&gt;0,G106*$B$117,0)</f>
        <v>-0</v>
      </c>
      <c r="H117" s="16" t="n">
        <f aca="false">-IF(H106&gt;0,H106*$B$117,0)</f>
        <v>-0</v>
      </c>
      <c r="I117" s="16" t="n">
        <f aca="false">-IF(I106&gt;0,I106*$B$117,0)</f>
        <v>-0</v>
      </c>
      <c r="J117" s="16" t="n">
        <f aca="false">-IF(J106&gt;0,J106*$B$117,0)</f>
        <v>-0</v>
      </c>
      <c r="K117" s="16" t="n">
        <f aca="false">-IF(K106&gt;0,K106*$B$117,0)</f>
        <v>-0</v>
      </c>
      <c r="L117" s="16" t="n">
        <f aca="false">-IF(L106&gt;0,L106*$B$117,0)</f>
        <v>-0</v>
      </c>
      <c r="M117" s="16" t="n">
        <f aca="false">-IF(M106&gt;0,M106*$B$117,0)</f>
        <v>-0</v>
      </c>
      <c r="N117" s="16" t="n">
        <f aca="false">-IF(N106&gt;0,N106*$B$117,0)</f>
        <v>-0</v>
      </c>
      <c r="O117" s="16" t="n">
        <f aca="false">-IF(O106&gt;0,O106*$B$117,0)</f>
        <v>-0</v>
      </c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customFormat="false" ht="15.75" hidden="false" customHeight="false" outlineLevel="0" collapsed="false">
      <c r="A118" s="25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customFormat="false" ht="15.75" hidden="false" customHeight="false" outlineLevel="0" collapsed="false">
      <c r="A119" s="25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customFormat="false" ht="15.75" hidden="false" customHeight="false" outlineLevel="0" collapsed="false">
      <c r="A120" s="26" t="s">
        <v>110</v>
      </c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customFormat="false" ht="15.75" hidden="false" customHeight="false" outlineLevel="0" collapsed="false">
      <c r="A121" s="25" t="s">
        <v>111</v>
      </c>
      <c r="B121" s="16"/>
      <c r="C121" s="16"/>
      <c r="D121" s="16" t="n">
        <f aca="false">B125</f>
        <v>0</v>
      </c>
      <c r="E121" s="16" t="n">
        <f aca="false">D125</f>
        <v>0</v>
      </c>
      <c r="F121" s="16" t="n">
        <f aca="false">E125</f>
        <v>0</v>
      </c>
      <c r="G121" s="16" t="n">
        <f aca="false">F125</f>
        <v>0</v>
      </c>
      <c r="H121" s="16" t="n">
        <f aca="false">G125</f>
        <v>0</v>
      </c>
      <c r="I121" s="16" t="n">
        <f aca="false">H125</f>
        <v>0</v>
      </c>
      <c r="J121" s="16" t="n">
        <f aca="false">I125</f>
        <v>0</v>
      </c>
      <c r="K121" s="16" t="n">
        <f aca="false">J125</f>
        <v>0</v>
      </c>
      <c r="L121" s="16" t="n">
        <f aca="false">K125</f>
        <v>0</v>
      </c>
      <c r="M121" s="16" t="n">
        <f aca="false">L125</f>
        <v>0</v>
      </c>
      <c r="N121" s="16" t="n">
        <f aca="false">M125</f>
        <v>0</v>
      </c>
      <c r="O121" s="16" t="n">
        <f aca="false">N125</f>
        <v>0</v>
      </c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customFormat="false" ht="15.75" hidden="false" customHeight="false" outlineLevel="0" collapsed="false">
      <c r="A122" s="25" t="s">
        <v>112</v>
      </c>
      <c r="B122" s="35"/>
      <c r="C122" s="16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customFormat="false" ht="15.75" hidden="false" customHeight="false" outlineLevel="0" collapsed="false">
      <c r="A123" s="25" t="s">
        <v>113</v>
      </c>
      <c r="B123" s="16"/>
      <c r="C123" s="16"/>
      <c r="D123" s="16" t="n">
        <f aca="false">-$B$124-D126</f>
        <v>0</v>
      </c>
      <c r="E123" s="16" t="n">
        <f aca="false">-$B$124-E126</f>
        <v>0</v>
      </c>
      <c r="F123" s="16" t="n">
        <f aca="false">-$B$124-F126</f>
        <v>0</v>
      </c>
      <c r="G123" s="16" t="n">
        <f aca="false">-$B$124-G126</f>
        <v>0</v>
      </c>
      <c r="H123" s="16" t="n">
        <f aca="false">-$B$124-H126</f>
        <v>0</v>
      </c>
      <c r="I123" s="16" t="n">
        <f aca="false">-$B$124-I126</f>
        <v>0</v>
      </c>
      <c r="J123" s="16" t="n">
        <f aca="false">-$B$124-J126</f>
        <v>0</v>
      </c>
      <c r="K123" s="16" t="n">
        <f aca="false">-$B$124-K126</f>
        <v>0</v>
      </c>
      <c r="L123" s="16" t="n">
        <f aca="false">-$B$124-L126</f>
        <v>0</v>
      </c>
      <c r="M123" s="16" t="n">
        <f aca="false">-$B$124-M126</f>
        <v>0</v>
      </c>
      <c r="N123" s="16" t="n">
        <f aca="false">-$B$124-N126</f>
        <v>0</v>
      </c>
      <c r="O123" s="16" t="n">
        <f aca="false">-$B$124-O126</f>
        <v>0</v>
      </c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customFormat="false" ht="15.75" hidden="false" customHeight="false" outlineLevel="0" collapsed="false">
      <c r="A124" s="25" t="s">
        <v>114</v>
      </c>
      <c r="B124" s="35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customFormat="false" ht="15.75" hidden="false" customHeight="false" outlineLevel="0" collapsed="false">
      <c r="A125" s="25" t="s">
        <v>115</v>
      </c>
      <c r="B125" s="16"/>
      <c r="C125" s="16"/>
      <c r="D125" s="16" t="n">
        <f aca="false">SUM(D121:D123)</f>
        <v>0</v>
      </c>
      <c r="E125" s="16" t="n">
        <f aca="false">SUM(E121:E123)</f>
        <v>0</v>
      </c>
      <c r="F125" s="16" t="n">
        <f aca="false">SUM(F121:F123)</f>
        <v>0</v>
      </c>
      <c r="G125" s="16" t="n">
        <f aca="false">SUM(G121:G123)</f>
        <v>0</v>
      </c>
      <c r="H125" s="16" t="n">
        <f aca="false">SUM(H121:H123)</f>
        <v>0</v>
      </c>
      <c r="I125" s="16" t="n">
        <f aca="false">SUM(I121:I123)</f>
        <v>0</v>
      </c>
      <c r="J125" s="16" t="n">
        <f aca="false">SUM(J121:J123)</f>
        <v>0</v>
      </c>
      <c r="K125" s="16" t="n">
        <f aca="false">SUM(K121:K123)</f>
        <v>0</v>
      </c>
      <c r="L125" s="16" t="n">
        <f aca="false">SUM(L121:L123)</f>
        <v>0</v>
      </c>
      <c r="M125" s="16" t="n">
        <f aca="false">SUM(M121:M123)</f>
        <v>0</v>
      </c>
      <c r="N125" s="16" t="n">
        <f aca="false">SUM(N121:N123)</f>
        <v>0</v>
      </c>
      <c r="O125" s="16" t="n">
        <f aca="false">SUM(O121:O123)</f>
        <v>0</v>
      </c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customFormat="false" ht="15.75" hidden="false" customHeight="false" outlineLevel="0" collapsed="false">
      <c r="A126" s="25" t="s">
        <v>116</v>
      </c>
      <c r="B126" s="34"/>
      <c r="C126" s="16"/>
      <c r="D126" s="16" t="n">
        <f aca="false">-D121*$B$126*30/365</f>
        <v>-0</v>
      </c>
      <c r="E126" s="16" t="n">
        <f aca="false">-E121*$B$126*30/365</f>
        <v>-0</v>
      </c>
      <c r="F126" s="16" t="n">
        <f aca="false">-F121*$B$126*30/365</f>
        <v>-0</v>
      </c>
      <c r="G126" s="16" t="n">
        <f aca="false">-G121*$B$126*30/365</f>
        <v>-0</v>
      </c>
      <c r="H126" s="16" t="n">
        <f aca="false">-H121*$B$126*30/365</f>
        <v>-0</v>
      </c>
      <c r="I126" s="16" t="n">
        <f aca="false">-I121*$B$126*30/365</f>
        <v>-0</v>
      </c>
      <c r="J126" s="16" t="n">
        <f aca="false">-J121*$B$126*30/365</f>
        <v>-0</v>
      </c>
      <c r="K126" s="16" t="n">
        <f aca="false">-K121*$B$126*30/365</f>
        <v>-0</v>
      </c>
      <c r="L126" s="16" t="n">
        <f aca="false">-L121*$B$126*30/365</f>
        <v>-0</v>
      </c>
      <c r="M126" s="16" t="n">
        <f aca="false">-M121*$B$126*30/365</f>
        <v>-0</v>
      </c>
      <c r="N126" s="16" t="n">
        <f aca="false">-N121*$B$126*30/365</f>
        <v>-0</v>
      </c>
      <c r="O126" s="16" t="n">
        <f aca="false">-O121*$B$126*30/365</f>
        <v>-0</v>
      </c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customFormat="false" ht="15.75" hidden="false" customHeight="false" outlineLevel="0" collapsed="false">
      <c r="A127" s="25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customFormat="false" ht="15.75" hidden="false" customHeight="false" outlineLevel="0" collapsed="false">
      <c r="A128" s="26" t="s">
        <v>117</v>
      </c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customFormat="false" ht="15.75" hidden="false" customHeight="false" outlineLevel="0" collapsed="false">
      <c r="A129" s="25" t="s">
        <v>111</v>
      </c>
      <c r="B129" s="16"/>
      <c r="C129" s="16"/>
      <c r="D129" s="16" t="n">
        <f aca="false">B133</f>
        <v>0</v>
      </c>
      <c r="E129" s="16" t="n">
        <f aca="false">D133</f>
        <v>0</v>
      </c>
      <c r="F129" s="16" t="n">
        <f aca="false">E133</f>
        <v>0</v>
      </c>
      <c r="G129" s="16" t="n">
        <f aca="false">F133</f>
        <v>0</v>
      </c>
      <c r="H129" s="16" t="n">
        <f aca="false">G133</f>
        <v>0</v>
      </c>
      <c r="I129" s="16" t="n">
        <f aca="false">H133</f>
        <v>0</v>
      </c>
      <c r="J129" s="16" t="n">
        <f aca="false">I133</f>
        <v>0</v>
      </c>
      <c r="K129" s="16" t="n">
        <f aca="false">J133</f>
        <v>0</v>
      </c>
      <c r="L129" s="16" t="n">
        <f aca="false">K133</f>
        <v>0</v>
      </c>
      <c r="M129" s="16" t="n">
        <f aca="false">L133</f>
        <v>0</v>
      </c>
      <c r="N129" s="16" t="n">
        <f aca="false">M133</f>
        <v>0</v>
      </c>
      <c r="O129" s="16" t="n">
        <f aca="false">N133</f>
        <v>0</v>
      </c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customFormat="false" ht="15.75" hidden="false" customHeight="false" outlineLevel="0" collapsed="false">
      <c r="A130" s="25" t="s">
        <v>118</v>
      </c>
      <c r="B130" s="35"/>
      <c r="C130" s="16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customFormat="false" ht="15.75" hidden="false" customHeight="false" outlineLevel="0" collapsed="false">
      <c r="A131" s="25" t="s">
        <v>119</v>
      </c>
      <c r="B131" s="16"/>
      <c r="C131" s="16"/>
      <c r="D131" s="16" t="n">
        <f aca="false">-$B$132+D135</f>
        <v>0</v>
      </c>
      <c r="E131" s="16" t="n">
        <f aca="false">-$B$132+E135</f>
        <v>0</v>
      </c>
      <c r="F131" s="16" t="n">
        <f aca="false">-$B$132+F135</f>
        <v>0</v>
      </c>
      <c r="G131" s="16" t="n">
        <f aca="false">-$B$132+G135</f>
        <v>0</v>
      </c>
      <c r="H131" s="16" t="n">
        <f aca="false">-$B$132+H135</f>
        <v>0</v>
      </c>
      <c r="I131" s="16" t="n">
        <f aca="false">-$B$132+I135</f>
        <v>0</v>
      </c>
      <c r="J131" s="16" t="n">
        <f aca="false">-$B$132+J135</f>
        <v>0</v>
      </c>
      <c r="K131" s="16" t="n">
        <f aca="false">-$B$132+K135</f>
        <v>0</v>
      </c>
      <c r="L131" s="16" t="n">
        <f aca="false">-$B$132+L135</f>
        <v>0</v>
      </c>
      <c r="M131" s="16" t="n">
        <f aca="false">-$B$132+M135</f>
        <v>0</v>
      </c>
      <c r="N131" s="16" t="n">
        <f aca="false">-$B$132+N135</f>
        <v>0</v>
      </c>
      <c r="O131" s="16" t="n">
        <f aca="false">-$B$132+O135</f>
        <v>0</v>
      </c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customFormat="false" ht="15.75" hidden="false" customHeight="false" outlineLevel="0" collapsed="false">
      <c r="A132" s="25" t="s">
        <v>114</v>
      </c>
      <c r="B132" s="35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customFormat="false" ht="15.75" hidden="false" customHeight="false" outlineLevel="0" collapsed="false">
      <c r="A133" s="25" t="s">
        <v>115</v>
      </c>
      <c r="B133" s="16"/>
      <c r="C133" s="16"/>
      <c r="D133" s="16" t="n">
        <f aca="false">SUM(D129:D131)</f>
        <v>0</v>
      </c>
      <c r="E133" s="16" t="n">
        <f aca="false">SUM(E129:E131)</f>
        <v>0</v>
      </c>
      <c r="F133" s="16" t="n">
        <f aca="false">SUM(F129:F131)</f>
        <v>0</v>
      </c>
      <c r="G133" s="16" t="n">
        <f aca="false">SUM(G129:G131)</f>
        <v>0</v>
      </c>
      <c r="H133" s="16" t="n">
        <f aca="false">SUM(H129:H131)</f>
        <v>0</v>
      </c>
      <c r="I133" s="16" t="n">
        <f aca="false">SUM(I129:I131)</f>
        <v>0</v>
      </c>
      <c r="J133" s="16" t="n">
        <f aca="false">SUM(J129:J131)</f>
        <v>0</v>
      </c>
      <c r="K133" s="16" t="n">
        <f aca="false">SUM(K129:K131)</f>
        <v>0</v>
      </c>
      <c r="L133" s="16" t="n">
        <f aca="false">SUM(L129:L131)</f>
        <v>0</v>
      </c>
      <c r="M133" s="16" t="n">
        <f aca="false">SUM(M129:M131)</f>
        <v>0</v>
      </c>
      <c r="N133" s="16" t="n">
        <f aca="false">SUM(N129:N131)</f>
        <v>0</v>
      </c>
      <c r="O133" s="16" t="n">
        <f aca="false">SUM(O129:O131)</f>
        <v>0</v>
      </c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customFormat="false" ht="15.75" hidden="false" customHeight="false" outlineLevel="0" collapsed="false">
      <c r="A134" s="25" t="s">
        <v>116</v>
      </c>
      <c r="B134" s="34"/>
      <c r="C134" s="16"/>
      <c r="D134" s="16" t="n">
        <f aca="false">-($D$133+$D$130)*$B$134*30/365</f>
        <v>-0</v>
      </c>
      <c r="E134" s="16" t="n">
        <f aca="false">-($D$133+$D$130)*$B$134*30/365</f>
        <v>-0</v>
      </c>
      <c r="F134" s="16" t="n">
        <f aca="false">-($D$133+$D$130)*$B$134*30/365</f>
        <v>-0</v>
      </c>
      <c r="G134" s="16" t="n">
        <f aca="false">-($D$133+$D$130)*$B$134*30/365</f>
        <v>-0</v>
      </c>
      <c r="H134" s="16" t="n">
        <f aca="false">-($D$133+$D$130)*$B$134*30/365</f>
        <v>-0</v>
      </c>
      <c r="I134" s="16" t="n">
        <f aca="false">-($D$133+$D$130)*$B$134*30/365</f>
        <v>-0</v>
      </c>
      <c r="J134" s="16" t="n">
        <f aca="false">-($D$133+$D$130)*$B$134*30/365</f>
        <v>-0</v>
      </c>
      <c r="K134" s="16" t="n">
        <f aca="false">-($D$133+$D$130)*$B$134*30/365</f>
        <v>-0</v>
      </c>
      <c r="L134" s="16" t="n">
        <f aca="false">-($D$133+$D$130)*$B$134*30/365</f>
        <v>-0</v>
      </c>
      <c r="M134" s="16" t="n">
        <f aca="false">-($D$133+$D$130)*$B$134*30/365</f>
        <v>-0</v>
      </c>
      <c r="N134" s="16" t="n">
        <f aca="false">-($D$133+$D$130)*$B$134*30/365</f>
        <v>-0</v>
      </c>
      <c r="O134" s="16" t="n">
        <f aca="false">-($D$133+$D$130)*$B$134*30/365</f>
        <v>-0</v>
      </c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customFormat="false" ht="15.75" hidden="false" customHeight="false" outlineLevel="0" collapsed="false">
      <c r="A135" s="25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customFormat="false" ht="15.75" hidden="false" customHeight="false" outlineLevel="0" collapsed="false">
      <c r="A136" s="36" t="s">
        <v>120</v>
      </c>
      <c r="B136" s="37"/>
      <c r="C136" s="37"/>
      <c r="D136" s="37" t="n">
        <f aca="false">SUM(D137:D141)</f>
        <v>0</v>
      </c>
      <c r="E136" s="37" t="n">
        <f aca="false">SUM(E137:E141)</f>
        <v>0</v>
      </c>
      <c r="F136" s="37" t="n">
        <f aca="false">SUM(F137:F141)</f>
        <v>0</v>
      </c>
      <c r="G136" s="37" t="n">
        <f aca="false">SUM(G137:G141)</f>
        <v>0</v>
      </c>
      <c r="H136" s="37" t="n">
        <f aca="false">SUM(H137:H141)</f>
        <v>0</v>
      </c>
      <c r="I136" s="37" t="n">
        <f aca="false">SUM(I137:I141)</f>
        <v>0</v>
      </c>
      <c r="J136" s="37" t="n">
        <f aca="false">SUM(J137:J141)</f>
        <v>0</v>
      </c>
      <c r="K136" s="37" t="n">
        <f aca="false">SUM(K137:K141)</f>
        <v>0</v>
      </c>
      <c r="L136" s="37" t="n">
        <f aca="false">SUM(L137:L141)</f>
        <v>0</v>
      </c>
      <c r="M136" s="37" t="n">
        <f aca="false">SUM(M137:M141)</f>
        <v>0</v>
      </c>
      <c r="N136" s="37" t="n">
        <f aca="false">SUM(N137:N141)</f>
        <v>0</v>
      </c>
      <c r="O136" s="37" t="n">
        <f aca="false">SUM(O137:O141)</f>
        <v>0</v>
      </c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customFormat="false" ht="15.75" hidden="false" customHeight="false" outlineLevel="0" collapsed="false">
      <c r="A137" s="25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customFormat="false" ht="15.75" hidden="false" customHeight="false" outlineLevel="0" collapsed="false">
      <c r="A138" s="25" t="s">
        <v>121</v>
      </c>
      <c r="B138" s="16"/>
      <c r="C138" s="16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customFormat="false" ht="15.75" hidden="false" customHeight="false" outlineLevel="0" collapsed="false">
      <c r="A139" s="15" t="s">
        <v>122</v>
      </c>
      <c r="B139" s="16"/>
      <c r="C139" s="16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customFormat="false" ht="15.75" hidden="false" customHeight="false" outlineLevel="0" collapsed="false">
      <c r="A140" s="15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customFormat="false" ht="15.75" hidden="false" customHeight="false" outlineLevel="0" collapsed="false">
      <c r="A141" s="25" t="s">
        <v>123</v>
      </c>
      <c r="B141" s="16" t="s">
        <v>124</v>
      </c>
      <c r="C141" s="16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customFormat="false" ht="15.75" hidden="false" customHeight="false" outlineLevel="0" collapsed="false">
      <c r="A142" s="25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customFormat="false" ht="15.75" hidden="false" customHeight="false" outlineLevel="0" collapsed="false">
      <c r="A143" s="36" t="s">
        <v>125</v>
      </c>
      <c r="B143" s="37" t="n">
        <f aca="false">B149+B156+B162</f>
        <v>2400000</v>
      </c>
      <c r="C143" s="37"/>
      <c r="D143" s="37" t="n">
        <f aca="false">D149+D156+D162</f>
        <v>-531900</v>
      </c>
      <c r="E143" s="37" t="n">
        <f aca="false">E149+E156+E162</f>
        <v>-531900</v>
      </c>
      <c r="F143" s="37" t="n">
        <f aca="false">F149+F156+F162</f>
        <v>-531900</v>
      </c>
      <c r="G143" s="37" t="n">
        <f aca="false">G149+G156+G162</f>
        <v>-531900</v>
      </c>
      <c r="H143" s="37" t="n">
        <f aca="false">H149+H156+H162</f>
        <v>-531900</v>
      </c>
      <c r="I143" s="37" t="n">
        <f aca="false">I149+I156+I162</f>
        <v>-531900</v>
      </c>
      <c r="J143" s="37" t="n">
        <f aca="false">J149+J156+J162</f>
        <v>-531900</v>
      </c>
      <c r="K143" s="37" t="n">
        <f aca="false">K149+K156+K162</f>
        <v>-531900</v>
      </c>
      <c r="L143" s="37" t="n">
        <f aca="false">L149+L156+L162</f>
        <v>-531900</v>
      </c>
      <c r="M143" s="37" t="n">
        <f aca="false">M149+M156+M162</f>
        <v>-531900</v>
      </c>
      <c r="N143" s="37" t="n">
        <f aca="false">N149+N156+N162</f>
        <v>-531900</v>
      </c>
      <c r="O143" s="37" t="n">
        <f aca="false">O149+O156+O162</f>
        <v>-531900</v>
      </c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customFormat="false" ht="15.75" hidden="false" customHeight="false" outlineLevel="0" collapsed="false">
      <c r="A144" s="26" t="s">
        <v>126</v>
      </c>
      <c r="B144" s="27" t="n">
        <f aca="false">B150+B157+B163</f>
        <v>0</v>
      </c>
      <c r="C144" s="27"/>
      <c r="D144" s="27" t="n">
        <f aca="false">D150+D157+D163</f>
        <v>68100</v>
      </c>
      <c r="E144" s="27" t="n">
        <f aca="false">E150+E157</f>
        <v>0</v>
      </c>
      <c r="F144" s="27" t="n">
        <f aca="false">F150+F157</f>
        <v>0</v>
      </c>
      <c r="G144" s="27" t="n">
        <f aca="false">G150+G157</f>
        <v>0</v>
      </c>
      <c r="H144" s="27" t="n">
        <f aca="false">H150+H157</f>
        <v>0</v>
      </c>
      <c r="I144" s="27" t="n">
        <f aca="false">I150+I157</f>
        <v>0</v>
      </c>
      <c r="J144" s="27" t="n">
        <f aca="false">J150+J157</f>
        <v>0</v>
      </c>
      <c r="K144" s="27" t="n">
        <f aca="false">K150+K157</f>
        <v>0</v>
      </c>
      <c r="L144" s="27" t="n">
        <f aca="false">L150+L157</f>
        <v>0</v>
      </c>
      <c r="M144" s="27" t="n">
        <f aca="false">M150+M157</f>
        <v>0</v>
      </c>
      <c r="N144" s="27" t="n">
        <f aca="false">N150+N157</f>
        <v>0</v>
      </c>
      <c r="O144" s="27" t="n">
        <f aca="false">O150+O157</f>
        <v>0</v>
      </c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customFormat="false" ht="15.75" hidden="false" customHeight="false" outlineLevel="0" collapsed="false">
      <c r="A145" s="15"/>
      <c r="B145" s="15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customFormat="false" ht="15.75" hidden="false" customHeight="true" outlineLevel="0" collapsed="false">
      <c r="A146" s="26" t="s">
        <v>127</v>
      </c>
      <c r="B146" s="26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customFormat="false" ht="15.75" hidden="false" customHeight="false" outlineLevel="0" collapsed="false">
      <c r="A147" s="25" t="s">
        <v>128</v>
      </c>
      <c r="B147" s="31" t="n">
        <v>30</v>
      </c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customFormat="false" ht="15.75" hidden="false" customHeight="false" outlineLevel="0" collapsed="false">
      <c r="A148" s="25" t="s">
        <v>129</v>
      </c>
      <c r="B148" s="16"/>
      <c r="C148" s="16"/>
      <c r="D148" s="16" t="n">
        <f aca="false">-B149</f>
        <v>-1500000</v>
      </c>
      <c r="E148" s="16" t="n">
        <f aca="false">D149</f>
        <v>-1431900</v>
      </c>
      <c r="F148" s="16" t="n">
        <f aca="false">E149</f>
        <v>-1431900</v>
      </c>
      <c r="G148" s="16" t="n">
        <f aca="false">F149</f>
        <v>-1431900</v>
      </c>
      <c r="H148" s="16" t="n">
        <f aca="false">G149</f>
        <v>-1431900</v>
      </c>
      <c r="I148" s="16" t="n">
        <f aca="false">H149</f>
        <v>-1431900</v>
      </c>
      <c r="J148" s="16" t="n">
        <f aca="false">I149</f>
        <v>-1431900</v>
      </c>
      <c r="K148" s="16" t="n">
        <f aca="false">J149</f>
        <v>-1431900</v>
      </c>
      <c r="L148" s="16" t="n">
        <f aca="false">K149</f>
        <v>-1431900</v>
      </c>
      <c r="M148" s="16" t="n">
        <f aca="false">L149</f>
        <v>-1431900</v>
      </c>
      <c r="N148" s="16" t="n">
        <f aca="false">M149</f>
        <v>-1431900</v>
      </c>
      <c r="O148" s="16" t="n">
        <f aca="false">N149</f>
        <v>-1431900</v>
      </c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customFormat="false" ht="15.75" hidden="false" customHeight="false" outlineLevel="0" collapsed="false">
      <c r="A149" s="25" t="s">
        <v>130</v>
      </c>
      <c r="B149" s="35" t="n">
        <v>1500000</v>
      </c>
      <c r="C149" s="16"/>
      <c r="D149" s="16" t="n">
        <f aca="false">(D43+D46+D49)*$B$147/30</f>
        <v>-1431900</v>
      </c>
      <c r="E149" s="16" t="n">
        <f aca="false">(E43+E46+E49)*$B$147/30</f>
        <v>-1431900</v>
      </c>
      <c r="F149" s="16" t="n">
        <f aca="false">(F43+F46+F49)*$B$147/30</f>
        <v>-1431900</v>
      </c>
      <c r="G149" s="16" t="n">
        <f aca="false">(G43+G46+G49)*$B$147/30</f>
        <v>-1431900</v>
      </c>
      <c r="H149" s="16" t="n">
        <f aca="false">(H43+H46+H49)*$B$147/30</f>
        <v>-1431900</v>
      </c>
      <c r="I149" s="16" t="n">
        <f aca="false">(I43+I46+I49)*$B$147/30</f>
        <v>-1431900</v>
      </c>
      <c r="J149" s="16" t="n">
        <f aca="false">(J43+J46+J49)*$B$147/30</f>
        <v>-1431900</v>
      </c>
      <c r="K149" s="16" t="n">
        <f aca="false">(K43+K46+K49)*$B$147/30</f>
        <v>-1431900</v>
      </c>
      <c r="L149" s="16" t="n">
        <f aca="false">(L43+L46+L49)*$B$147/30</f>
        <v>-1431900</v>
      </c>
      <c r="M149" s="16" t="n">
        <f aca="false">(M43+M46+M49)*$B$147/30</f>
        <v>-1431900</v>
      </c>
      <c r="N149" s="16" t="n">
        <f aca="false">(N43+N46+N49)*$B$147/30</f>
        <v>-1431900</v>
      </c>
      <c r="O149" s="16" t="n">
        <f aca="false">(O43+O46+O49)*$B$147/30</f>
        <v>-1431900</v>
      </c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customFormat="false" ht="15.75" hidden="false" customHeight="true" outlineLevel="0" collapsed="false">
      <c r="A150" s="25" t="s">
        <v>131</v>
      </c>
      <c r="B150" s="25"/>
      <c r="C150" s="16"/>
      <c r="D150" s="16" t="n">
        <f aca="false">D149-D148</f>
        <v>68100</v>
      </c>
      <c r="E150" s="16" t="n">
        <f aca="false">E149-E148</f>
        <v>0</v>
      </c>
      <c r="F150" s="16" t="n">
        <f aca="false">F149-F148</f>
        <v>0</v>
      </c>
      <c r="G150" s="16" t="n">
        <f aca="false">G149-G148</f>
        <v>0</v>
      </c>
      <c r="H150" s="16" t="n">
        <f aca="false">H149-H148</f>
        <v>0</v>
      </c>
      <c r="I150" s="16" t="n">
        <f aca="false">I149-I148</f>
        <v>0</v>
      </c>
      <c r="J150" s="16" t="n">
        <f aca="false">J149-J148</f>
        <v>0</v>
      </c>
      <c r="K150" s="16" t="n">
        <f aca="false">K149-K148</f>
        <v>0</v>
      </c>
      <c r="L150" s="16" t="n">
        <f aca="false">L149-L148</f>
        <v>0</v>
      </c>
      <c r="M150" s="16" t="n">
        <f aca="false">M149-M148</f>
        <v>0</v>
      </c>
      <c r="N150" s="16" t="n">
        <f aca="false">N149-N148</f>
        <v>0</v>
      </c>
      <c r="O150" s="16" t="n">
        <f aca="false">O149-O148</f>
        <v>0</v>
      </c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customFormat="false" ht="15.75" hidden="false" customHeight="false" outlineLevel="0" collapsed="false">
      <c r="A151" s="15"/>
      <c r="B151" s="15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customFormat="false" ht="15.75" hidden="false" customHeight="false" outlineLevel="0" collapsed="false">
      <c r="A152" s="43" t="s">
        <v>132</v>
      </c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customFormat="false" ht="15.75" hidden="false" customHeight="false" outlineLevel="0" collapsed="false">
      <c r="A153" s="25" t="s">
        <v>133</v>
      </c>
      <c r="B153" s="31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customFormat="false" ht="15.75" hidden="false" customHeight="false" outlineLevel="0" collapsed="false">
      <c r="A154" s="25" t="s">
        <v>134</v>
      </c>
      <c r="B154" s="16"/>
      <c r="C154" s="16"/>
      <c r="D154" s="16" t="n">
        <f aca="false">-B156</f>
        <v>-0</v>
      </c>
      <c r="E154" s="16" t="n">
        <f aca="false">D156</f>
        <v>-0</v>
      </c>
      <c r="F154" s="16" t="n">
        <f aca="false">E156</f>
        <v>-0</v>
      </c>
      <c r="G154" s="16" t="n">
        <f aca="false">F156</f>
        <v>-0</v>
      </c>
      <c r="H154" s="16" t="n">
        <f aca="false">G156</f>
        <v>-0</v>
      </c>
      <c r="I154" s="16" t="n">
        <f aca="false">H156</f>
        <v>-0</v>
      </c>
      <c r="J154" s="16" t="n">
        <f aca="false">I156</f>
        <v>-0</v>
      </c>
      <c r="K154" s="16" t="n">
        <f aca="false">J156</f>
        <v>-0</v>
      </c>
      <c r="L154" s="16" t="n">
        <f aca="false">K156</f>
        <v>-0</v>
      </c>
      <c r="M154" s="16" t="n">
        <f aca="false">L156</f>
        <v>-0</v>
      </c>
      <c r="N154" s="16" t="n">
        <f aca="false">M156</f>
        <v>-0</v>
      </c>
      <c r="O154" s="16" t="n">
        <f aca="false">N156</f>
        <v>-0</v>
      </c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customFormat="false" ht="15.75" hidden="false" customHeight="false" outlineLevel="0" collapsed="false">
      <c r="A155" s="25" t="s">
        <v>135</v>
      </c>
      <c r="B155" s="16"/>
      <c r="C155" s="4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customFormat="false" ht="15.75" hidden="false" customHeight="false" outlineLevel="0" collapsed="false">
      <c r="A156" s="25" t="s">
        <v>136</v>
      </c>
      <c r="B156" s="16"/>
      <c r="C156" s="16"/>
      <c r="D156" s="16" t="n">
        <f aca="false">-(D8*D155)*$B$153/30</f>
        <v>-0</v>
      </c>
      <c r="E156" s="16" t="n">
        <f aca="false">-(E8*E155)*$B$153/30</f>
        <v>-0</v>
      </c>
      <c r="F156" s="16" t="n">
        <f aca="false">-(F8*F155)*$B$153/30</f>
        <v>-0</v>
      </c>
      <c r="G156" s="16" t="n">
        <f aca="false">-(G8*G155)*$B$153/30</f>
        <v>-0</v>
      </c>
      <c r="H156" s="16" t="n">
        <f aca="false">-(H8*H155)*$B$153/30</f>
        <v>-0</v>
      </c>
      <c r="I156" s="16" t="n">
        <f aca="false">-(I8*I155)*$B$153/30</f>
        <v>-0</v>
      </c>
      <c r="J156" s="16" t="n">
        <f aca="false">-(J8*J155)*$B$153/30</f>
        <v>-0</v>
      </c>
      <c r="K156" s="16" t="n">
        <f aca="false">-(K8*K155)*$B$153/30</f>
        <v>-0</v>
      </c>
      <c r="L156" s="16" t="n">
        <f aca="false">-(L8*L155)*$B$153/30</f>
        <v>-0</v>
      </c>
      <c r="M156" s="16" t="n">
        <f aca="false">-(M8*M155)*$B$153/30</f>
        <v>-0</v>
      </c>
      <c r="N156" s="16" t="n">
        <f aca="false">-(N8*N155)*$B$153/30</f>
        <v>-0</v>
      </c>
      <c r="O156" s="16" t="n">
        <f aca="false">-(O8*O155)*$B$153/30</f>
        <v>-0</v>
      </c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customFormat="false" ht="15.75" hidden="false" customHeight="true" outlineLevel="0" collapsed="false">
      <c r="A157" s="25" t="s">
        <v>137</v>
      </c>
      <c r="B157" s="25"/>
      <c r="C157" s="16"/>
      <c r="D157" s="16" t="n">
        <f aca="false">D156-D154</f>
        <v>0</v>
      </c>
      <c r="E157" s="16" t="n">
        <f aca="false">E156-E154</f>
        <v>0</v>
      </c>
      <c r="F157" s="16" t="n">
        <f aca="false">F156-F154</f>
        <v>0</v>
      </c>
      <c r="G157" s="16" t="n">
        <f aca="false">G156-G154</f>
        <v>0</v>
      </c>
      <c r="H157" s="16" t="n">
        <f aca="false">H156-H154</f>
        <v>0</v>
      </c>
      <c r="I157" s="16" t="n">
        <f aca="false">I156-I154</f>
        <v>0</v>
      </c>
      <c r="J157" s="16" t="n">
        <f aca="false">J156-J154</f>
        <v>0</v>
      </c>
      <c r="K157" s="16" t="n">
        <f aca="false">K156-K154</f>
        <v>0</v>
      </c>
      <c r="L157" s="16" t="n">
        <f aca="false">L156-L154</f>
        <v>0</v>
      </c>
      <c r="M157" s="16" t="n">
        <f aca="false">M156-M154</f>
        <v>0</v>
      </c>
      <c r="N157" s="16" t="n">
        <f aca="false">N156-N154</f>
        <v>0</v>
      </c>
      <c r="O157" s="16" t="n">
        <f aca="false">O156-O154</f>
        <v>0</v>
      </c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customFormat="false" ht="15.75" hidden="false" customHeight="false" outlineLevel="0" collapsed="false">
      <c r="A158" s="15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customFormat="false" ht="23.85" hidden="false" customHeight="false" outlineLevel="0" collapsed="false">
      <c r="A159" s="43" t="s">
        <v>138</v>
      </c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customFormat="false" ht="15.75" hidden="false" customHeight="false" outlineLevel="0" collapsed="false">
      <c r="A160" s="25" t="s">
        <v>133</v>
      </c>
      <c r="B160" s="31" t="n">
        <v>30</v>
      </c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customFormat="false" ht="15.75" hidden="false" customHeight="false" outlineLevel="0" collapsed="false">
      <c r="A161" s="25" t="s">
        <v>139</v>
      </c>
      <c r="B161" s="16"/>
      <c r="C161" s="16"/>
      <c r="D161" s="16" t="n">
        <f aca="false">$B$162</f>
        <v>900000</v>
      </c>
      <c r="E161" s="16" t="n">
        <f aca="false">D162</f>
        <v>900000</v>
      </c>
      <c r="F161" s="16" t="n">
        <f aca="false">E162</f>
        <v>900000</v>
      </c>
      <c r="G161" s="16" t="n">
        <f aca="false">F162</f>
        <v>900000</v>
      </c>
      <c r="H161" s="16" t="n">
        <f aca="false">G162</f>
        <v>900000</v>
      </c>
      <c r="I161" s="16" t="n">
        <f aca="false">H162</f>
        <v>900000</v>
      </c>
      <c r="J161" s="16" t="n">
        <f aca="false">I162</f>
        <v>900000</v>
      </c>
      <c r="K161" s="16" t="n">
        <f aca="false">J162</f>
        <v>900000</v>
      </c>
      <c r="L161" s="16" t="n">
        <f aca="false">K162</f>
        <v>900000</v>
      </c>
      <c r="M161" s="16" t="n">
        <f aca="false">L162</f>
        <v>900000</v>
      </c>
      <c r="N161" s="16" t="n">
        <f aca="false">M162</f>
        <v>900000</v>
      </c>
      <c r="O161" s="16" t="n">
        <f aca="false">N162</f>
        <v>900000</v>
      </c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customFormat="false" ht="15.75" hidden="false" customHeight="false" outlineLevel="0" collapsed="false">
      <c r="A162" s="25" t="s">
        <v>140</v>
      </c>
      <c r="B162" s="16" t="n">
        <f aca="false">900000</f>
        <v>900000</v>
      </c>
      <c r="C162" s="16"/>
      <c r="D162" s="16" t="n">
        <f aca="false">$B$162*$B$160/30</f>
        <v>900000</v>
      </c>
      <c r="E162" s="16" t="n">
        <f aca="false">$B$162*$B$160/30</f>
        <v>900000</v>
      </c>
      <c r="F162" s="16" t="n">
        <f aca="false">$B$162*$B$160/30</f>
        <v>900000</v>
      </c>
      <c r="G162" s="16" t="n">
        <f aca="false">$B$162*$B$160/30</f>
        <v>900000</v>
      </c>
      <c r="H162" s="16" t="n">
        <f aca="false">$B$162*$B$160/30</f>
        <v>900000</v>
      </c>
      <c r="I162" s="16" t="n">
        <f aca="false">$B$162*$B$160/30</f>
        <v>900000</v>
      </c>
      <c r="J162" s="16" t="n">
        <f aca="false">$B$162*$B$160/30</f>
        <v>900000</v>
      </c>
      <c r="K162" s="16" t="n">
        <f aca="false">$B$162*$B$160/30</f>
        <v>900000</v>
      </c>
      <c r="L162" s="16" t="n">
        <f aca="false">$B$162*$B$160/30</f>
        <v>900000</v>
      </c>
      <c r="M162" s="16" t="n">
        <f aca="false">$B$162*$B$160/30</f>
        <v>900000</v>
      </c>
      <c r="N162" s="16" t="n">
        <f aca="false">$B$162*$B$160/30</f>
        <v>900000</v>
      </c>
      <c r="O162" s="16" t="n">
        <f aca="false">$B$162*$B$160/30</f>
        <v>900000</v>
      </c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customFormat="false" ht="15.75" hidden="false" customHeight="true" outlineLevel="0" collapsed="false">
      <c r="A163" s="25" t="s">
        <v>137</v>
      </c>
      <c r="B163" s="25"/>
      <c r="C163" s="16"/>
      <c r="D163" s="16" t="n">
        <f aca="false">D162-B162</f>
        <v>0</v>
      </c>
      <c r="E163" s="16" t="n">
        <f aca="false">E162-E161</f>
        <v>0</v>
      </c>
      <c r="F163" s="16" t="n">
        <f aca="false">F162-F161</f>
        <v>0</v>
      </c>
      <c r="G163" s="16" t="n">
        <f aca="false">G162-G161</f>
        <v>0</v>
      </c>
      <c r="H163" s="16" t="n">
        <f aca="false">H162-H161</f>
        <v>0</v>
      </c>
      <c r="I163" s="16" t="n">
        <f aca="false">I162-I161</f>
        <v>0</v>
      </c>
      <c r="J163" s="16" t="n">
        <f aca="false">J162-J161</f>
        <v>0</v>
      </c>
      <c r="K163" s="16" t="n">
        <f aca="false">K162-K161</f>
        <v>0</v>
      </c>
      <c r="L163" s="16" t="n">
        <f aca="false">L162-L161</f>
        <v>0</v>
      </c>
      <c r="M163" s="16" t="n">
        <f aca="false">M162-M161</f>
        <v>0</v>
      </c>
      <c r="N163" s="16" t="n">
        <f aca="false">N162-N161</f>
        <v>0</v>
      </c>
      <c r="O163" s="16" t="n">
        <f aca="false">O162-O161</f>
        <v>0</v>
      </c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customFormat="false" ht="15.75" hidden="false" customHeight="false" outlineLevel="0" collapsed="false">
      <c r="A164" s="15"/>
      <c r="B164" s="15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customFormat="false" ht="15.75" hidden="false" customHeight="false" outlineLevel="0" collapsed="false">
      <c r="A165" s="36" t="s">
        <v>141</v>
      </c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customFormat="false" ht="15.75" hidden="false" customHeight="false" outlineLevel="0" collapsed="false">
      <c r="A166" s="25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customFormat="false" ht="15.75" hidden="false" customHeight="false" outlineLevel="0" collapsed="false">
      <c r="A167" s="25" t="s">
        <v>142</v>
      </c>
      <c r="B167" s="16" t="n">
        <f aca="false">500000+100000</f>
        <v>600000</v>
      </c>
      <c r="C167" s="16"/>
      <c r="D167" s="16" t="n">
        <f aca="false">B167</f>
        <v>600000</v>
      </c>
      <c r="E167" s="16" t="n">
        <f aca="false">D172</f>
        <v>693100</v>
      </c>
      <c r="F167" s="16" t="n">
        <f aca="false">E172</f>
        <v>718100</v>
      </c>
      <c r="G167" s="16" t="n">
        <f aca="false">F172</f>
        <v>743100</v>
      </c>
      <c r="H167" s="16" t="n">
        <f aca="false">G172</f>
        <v>768100</v>
      </c>
      <c r="I167" s="16" t="n">
        <f aca="false">H172</f>
        <v>793100</v>
      </c>
      <c r="J167" s="16" t="n">
        <f aca="false">I172</f>
        <v>818100</v>
      </c>
      <c r="K167" s="16" t="n">
        <f aca="false">J172</f>
        <v>843100</v>
      </c>
      <c r="L167" s="16" t="n">
        <f aca="false">K172</f>
        <v>868100</v>
      </c>
      <c r="M167" s="16" t="n">
        <f aca="false">L172</f>
        <v>893100</v>
      </c>
      <c r="N167" s="16" t="n">
        <f aca="false">M172</f>
        <v>918100</v>
      </c>
      <c r="O167" s="16" t="n">
        <f aca="false">N172</f>
        <v>943100</v>
      </c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customFormat="false" ht="15.75" hidden="false" customHeight="true" outlineLevel="0" collapsed="false">
      <c r="A168" s="26" t="s">
        <v>143</v>
      </c>
      <c r="B168" s="26"/>
      <c r="C168" s="27"/>
      <c r="D168" s="27" t="n">
        <f aca="false">D144+D95+D92</f>
        <v>266916.666666667</v>
      </c>
      <c r="E168" s="27" t="n">
        <f aca="false">E144+E95+E92</f>
        <v>198816.666666667</v>
      </c>
      <c r="F168" s="27" t="n">
        <f aca="false">F144+F95+F92</f>
        <v>198816.666666667</v>
      </c>
      <c r="G168" s="27" t="n">
        <f aca="false">G144+G95+G92</f>
        <v>198816.666666667</v>
      </c>
      <c r="H168" s="27" t="n">
        <f aca="false">H144+H95+H92</f>
        <v>198816.666666667</v>
      </c>
      <c r="I168" s="27" t="n">
        <f aca="false">I144+I95+I92</f>
        <v>198816.666666667</v>
      </c>
      <c r="J168" s="27" t="n">
        <f aca="false">J144+J95+J92</f>
        <v>198816.666666667</v>
      </c>
      <c r="K168" s="27" t="n">
        <f aca="false">K144+K95+K92</f>
        <v>198816.666666667</v>
      </c>
      <c r="L168" s="27" t="n">
        <f aca="false">L144+L95+L92</f>
        <v>198816.666666667</v>
      </c>
      <c r="M168" s="27" t="n">
        <f aca="false">M144+M95+M92</f>
        <v>198816.666666667</v>
      </c>
      <c r="N168" s="27" t="n">
        <f aca="false">N144+N95+N92</f>
        <v>198816.666666667</v>
      </c>
      <c r="O168" s="27" t="n">
        <f aca="false">O144+O95+O92</f>
        <v>198816.666666667</v>
      </c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customFormat="false" ht="15.75" hidden="false" customHeight="true" outlineLevel="0" collapsed="false">
      <c r="A169" s="26" t="s">
        <v>144</v>
      </c>
      <c r="B169" s="26"/>
      <c r="C169" s="27"/>
      <c r="D169" s="27" t="n">
        <f aca="false">D111</f>
        <v>-173816.666666667</v>
      </c>
      <c r="E169" s="27" t="n">
        <f aca="false">E111</f>
        <v>-173816.666666667</v>
      </c>
      <c r="F169" s="27" t="n">
        <f aca="false">F111</f>
        <v>-173816.666666667</v>
      </c>
      <c r="G169" s="27" t="n">
        <f aca="false">G111</f>
        <v>-173816.666666667</v>
      </c>
      <c r="H169" s="27" t="n">
        <f aca="false">H111</f>
        <v>-173816.666666667</v>
      </c>
      <c r="I169" s="27" t="n">
        <f aca="false">I111</f>
        <v>-173816.666666667</v>
      </c>
      <c r="J169" s="27" t="n">
        <f aca="false">J111</f>
        <v>-173816.666666667</v>
      </c>
      <c r="K169" s="27" t="n">
        <f aca="false">K111</f>
        <v>-173816.666666667</v>
      </c>
      <c r="L169" s="27" t="n">
        <f aca="false">L111</f>
        <v>-173816.666666667</v>
      </c>
      <c r="M169" s="27" t="n">
        <f aca="false">M111</f>
        <v>-173816.666666667</v>
      </c>
      <c r="N169" s="27" t="n">
        <f aca="false">N111</f>
        <v>-173816.666666667</v>
      </c>
      <c r="O169" s="27" t="n">
        <f aca="false">O111</f>
        <v>-173816.666666667</v>
      </c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customFormat="false" ht="15.75" hidden="false" customHeight="true" outlineLevel="0" collapsed="false">
      <c r="A170" s="26" t="s">
        <v>145</v>
      </c>
      <c r="B170" s="26"/>
      <c r="C170" s="27"/>
      <c r="D170" s="27" t="n">
        <f aca="false">D136</f>
        <v>0</v>
      </c>
      <c r="E170" s="27" t="n">
        <f aca="false">E136</f>
        <v>0</v>
      </c>
      <c r="F170" s="27" t="n">
        <f aca="false">F136</f>
        <v>0</v>
      </c>
      <c r="G170" s="27" t="n">
        <f aca="false">G136</f>
        <v>0</v>
      </c>
      <c r="H170" s="27" t="n">
        <f aca="false">H136</f>
        <v>0</v>
      </c>
      <c r="I170" s="27" t="n">
        <f aca="false">I136</f>
        <v>0</v>
      </c>
      <c r="J170" s="27" t="n">
        <f aca="false">J136</f>
        <v>0</v>
      </c>
      <c r="K170" s="27" t="n">
        <f aca="false">K136</f>
        <v>0</v>
      </c>
      <c r="L170" s="27" t="n">
        <f aca="false">L136</f>
        <v>0</v>
      </c>
      <c r="M170" s="27" t="n">
        <f aca="false">M136</f>
        <v>0</v>
      </c>
      <c r="N170" s="27" t="n">
        <f aca="false">N136</f>
        <v>0</v>
      </c>
      <c r="O170" s="27" t="n">
        <f aca="false">O136</f>
        <v>0</v>
      </c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customFormat="false" ht="15.75" hidden="false" customHeight="true" outlineLevel="0" collapsed="false">
      <c r="A171" s="26" t="s">
        <v>146</v>
      </c>
      <c r="B171" s="26"/>
      <c r="C171" s="27"/>
      <c r="D171" s="27" t="n">
        <f aca="false">SUM(D168:D170)</f>
        <v>93100</v>
      </c>
      <c r="E171" s="27" t="n">
        <f aca="false">SUM(E168:E170)</f>
        <v>25000</v>
      </c>
      <c r="F171" s="27" t="n">
        <f aca="false">SUM(F168:F170)</f>
        <v>25000</v>
      </c>
      <c r="G171" s="27" t="n">
        <f aca="false">SUM(G168:G170)</f>
        <v>25000</v>
      </c>
      <c r="H171" s="27" t="n">
        <f aca="false">SUM(H168:H170)</f>
        <v>25000</v>
      </c>
      <c r="I171" s="27" t="n">
        <f aca="false">SUM(I168:I170)</f>
        <v>25000</v>
      </c>
      <c r="J171" s="27" t="n">
        <f aca="false">SUM(J168:J170)</f>
        <v>25000</v>
      </c>
      <c r="K171" s="27" t="n">
        <f aca="false">SUM(K168:K170)</f>
        <v>25000</v>
      </c>
      <c r="L171" s="27" t="n">
        <f aca="false">SUM(L168:L170)</f>
        <v>25000</v>
      </c>
      <c r="M171" s="27" t="n">
        <f aca="false">SUM(M168:M170)</f>
        <v>25000</v>
      </c>
      <c r="N171" s="27" t="n">
        <f aca="false">SUM(N168:N170)</f>
        <v>25000</v>
      </c>
      <c r="O171" s="27" t="n">
        <f aca="false">SUM(O168:O170)</f>
        <v>25000</v>
      </c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customFormat="false" ht="15.75" hidden="false" customHeight="false" outlineLevel="0" collapsed="false">
      <c r="A172" s="22" t="s">
        <v>147</v>
      </c>
      <c r="B172" s="23"/>
      <c r="C172" s="23"/>
      <c r="D172" s="23" t="n">
        <f aca="false">D167+D171</f>
        <v>693100</v>
      </c>
      <c r="E172" s="23" t="n">
        <f aca="false">E167+E171</f>
        <v>718100</v>
      </c>
      <c r="F172" s="23" t="n">
        <f aca="false">F167+F171</f>
        <v>743100</v>
      </c>
      <c r="G172" s="23" t="n">
        <f aca="false">G167+G171</f>
        <v>768100</v>
      </c>
      <c r="H172" s="23" t="n">
        <f aca="false">H167+H171</f>
        <v>793100</v>
      </c>
      <c r="I172" s="23" t="n">
        <f aca="false">I167+I171</f>
        <v>818100</v>
      </c>
      <c r="J172" s="23" t="n">
        <f aca="false">J167+J171</f>
        <v>843100</v>
      </c>
      <c r="K172" s="23" t="n">
        <f aca="false">K167+K171</f>
        <v>868100</v>
      </c>
      <c r="L172" s="23" t="n">
        <f aca="false">L167+L171</f>
        <v>893100</v>
      </c>
      <c r="M172" s="23" t="n">
        <f aca="false">M167+M171</f>
        <v>918100</v>
      </c>
      <c r="N172" s="23" t="n">
        <f aca="false">N167+N171</f>
        <v>943100</v>
      </c>
      <c r="O172" s="23" t="n">
        <f aca="false">O167+O171</f>
        <v>968100</v>
      </c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customFormat="false" ht="15.75" hidden="false" customHeight="false" outlineLevel="0" collapsed="false">
      <c r="A173" s="2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customFormat="false" ht="15.75" hidden="false" customHeight="false" outlineLevel="0" collapsed="false">
      <c r="A174" s="36" t="s">
        <v>148</v>
      </c>
      <c r="B174" s="37" t="n">
        <f aca="false">B176-B182</f>
        <v>0</v>
      </c>
      <c r="C174" s="37"/>
      <c r="D174" s="37" t="n">
        <f aca="false">D176-D182</f>
        <v>0</v>
      </c>
      <c r="E174" s="37" t="n">
        <f aca="false">E176-E182</f>
        <v>0</v>
      </c>
      <c r="F174" s="37" t="n">
        <f aca="false">F176-F182</f>
        <v>0</v>
      </c>
      <c r="G174" s="37" t="n">
        <f aca="false">G176-G182</f>
        <v>0</v>
      </c>
      <c r="H174" s="37" t="n">
        <f aca="false">H176-H182</f>
        <v>0</v>
      </c>
      <c r="I174" s="37" t="n">
        <f aca="false">I176-I182</f>
        <v>0</v>
      </c>
      <c r="J174" s="37" t="n">
        <f aca="false">J176-J182</f>
        <v>0</v>
      </c>
      <c r="K174" s="37" t="n">
        <f aca="false">K176-K182</f>
        <v>0</v>
      </c>
      <c r="L174" s="37" t="n">
        <f aca="false">L176-L182</f>
        <v>0</v>
      </c>
      <c r="M174" s="37" t="n">
        <f aca="false">M176-M182</f>
        <v>0</v>
      </c>
      <c r="N174" s="37" t="n">
        <f aca="false">N176-N182</f>
        <v>0</v>
      </c>
      <c r="O174" s="37" t="n">
        <f aca="false">O176-O182</f>
        <v>0</v>
      </c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customFormat="false" ht="15.75" hidden="false" customHeight="false" outlineLevel="0" collapsed="false">
      <c r="A175" s="25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customFormat="false" ht="15.75" hidden="false" customHeight="false" outlineLevel="0" collapsed="false">
      <c r="A176" s="36" t="s">
        <v>149</v>
      </c>
      <c r="B176" s="37" t="n">
        <f aca="false">SUM(B177:B180)</f>
        <v>2700000</v>
      </c>
      <c r="C176" s="37"/>
      <c r="D176" s="37" t="n">
        <f aca="false">SUM(D177:D180)</f>
        <v>2700000</v>
      </c>
      <c r="E176" s="37" t="n">
        <f aca="false">SUM(E177:E180)</f>
        <v>2700000</v>
      </c>
      <c r="F176" s="37" t="n">
        <f aca="false">SUM(F177:F180)</f>
        <v>2700000</v>
      </c>
      <c r="G176" s="37" t="n">
        <f aca="false">SUM(G177:G180)</f>
        <v>2700000</v>
      </c>
      <c r="H176" s="37" t="n">
        <f aca="false">SUM(H177:H180)</f>
        <v>2700000</v>
      </c>
      <c r="I176" s="37" t="n">
        <f aca="false">SUM(I177:I180)</f>
        <v>2700000</v>
      </c>
      <c r="J176" s="37" t="n">
        <f aca="false">SUM(J177:J180)</f>
        <v>2700000</v>
      </c>
      <c r="K176" s="37" t="n">
        <f aca="false">SUM(K177:K180)</f>
        <v>2700000</v>
      </c>
      <c r="L176" s="37" t="n">
        <f aca="false">SUM(L177:L180)</f>
        <v>2700000</v>
      </c>
      <c r="M176" s="37" t="n">
        <f aca="false">SUM(M177:M180)</f>
        <v>2700000</v>
      </c>
      <c r="N176" s="37" t="n">
        <f aca="false">SUM(N177:N180)</f>
        <v>2700000</v>
      </c>
      <c r="O176" s="37" t="n">
        <f aca="false">SUM(O177:O180)</f>
        <v>2700000</v>
      </c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customFormat="false" ht="15.75" hidden="false" customHeight="false" outlineLevel="0" collapsed="false">
      <c r="A177" s="25" t="s">
        <v>150</v>
      </c>
      <c r="B177" s="16" t="n">
        <f aca="false">B97</f>
        <v>600000</v>
      </c>
      <c r="C177" s="16"/>
      <c r="D177" s="16" t="n">
        <f aca="false">B177+D103+D104</f>
        <v>575000</v>
      </c>
      <c r="E177" s="16" t="n">
        <f aca="false">D177+E103+E104</f>
        <v>550000</v>
      </c>
      <c r="F177" s="16" t="n">
        <f aca="false">E177+F103+F104</f>
        <v>525000</v>
      </c>
      <c r="G177" s="16" t="n">
        <f aca="false">F177+G103+G104</f>
        <v>500000</v>
      </c>
      <c r="H177" s="16" t="n">
        <f aca="false">G177+H103+H104</f>
        <v>475000</v>
      </c>
      <c r="I177" s="16" t="n">
        <f aca="false">H177+I103+I104</f>
        <v>450000</v>
      </c>
      <c r="J177" s="16" t="n">
        <f aca="false">I177+J103+J104</f>
        <v>425000</v>
      </c>
      <c r="K177" s="16" t="n">
        <f aca="false">J177+K103+K104</f>
        <v>400000</v>
      </c>
      <c r="L177" s="16" t="n">
        <f aca="false">K177+L103+L104</f>
        <v>375000</v>
      </c>
      <c r="M177" s="16" t="n">
        <f aca="false">L177+M103+M104</f>
        <v>350000</v>
      </c>
      <c r="N177" s="16" t="n">
        <f aca="false">M177+N103+N104</f>
        <v>325000</v>
      </c>
      <c r="O177" s="16" t="n">
        <f aca="false">N177+O103+O104</f>
        <v>300000</v>
      </c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customFormat="false" ht="15.75" hidden="false" customHeight="false" outlineLevel="0" collapsed="false">
      <c r="A178" s="25" t="s">
        <v>37</v>
      </c>
      <c r="B178" s="16" t="n">
        <f aca="false">B167</f>
        <v>600000</v>
      </c>
      <c r="C178" s="16"/>
      <c r="D178" s="16" t="n">
        <f aca="false">D172</f>
        <v>693100</v>
      </c>
      <c r="E178" s="16" t="n">
        <f aca="false">E172</f>
        <v>718100</v>
      </c>
      <c r="F178" s="16" t="n">
        <f aca="false">F172</f>
        <v>743100</v>
      </c>
      <c r="G178" s="16" t="n">
        <f aca="false">G172</f>
        <v>768100</v>
      </c>
      <c r="H178" s="16" t="n">
        <f aca="false">H172</f>
        <v>793100</v>
      </c>
      <c r="I178" s="16" t="n">
        <f aca="false">I172</f>
        <v>818100</v>
      </c>
      <c r="J178" s="16" t="n">
        <f aca="false">J172</f>
        <v>843100</v>
      </c>
      <c r="K178" s="16" t="n">
        <f aca="false">K172</f>
        <v>868100</v>
      </c>
      <c r="L178" s="16" t="n">
        <f aca="false">L172</f>
        <v>893100</v>
      </c>
      <c r="M178" s="16" t="n">
        <f aca="false">M172</f>
        <v>918100</v>
      </c>
      <c r="N178" s="16" t="n">
        <f aca="false">N172</f>
        <v>943100</v>
      </c>
      <c r="O178" s="16" t="n">
        <f aca="false">O172</f>
        <v>968100</v>
      </c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customFormat="false" ht="15.75" hidden="false" customHeight="false" outlineLevel="0" collapsed="false">
      <c r="A179" s="25" t="s">
        <v>127</v>
      </c>
      <c r="B179" s="16" t="n">
        <f aca="false">B149</f>
        <v>1500000</v>
      </c>
      <c r="C179" s="16"/>
      <c r="D179" s="16" t="n">
        <f aca="false">-D149</f>
        <v>1431900</v>
      </c>
      <c r="E179" s="16" t="n">
        <f aca="false">-E149</f>
        <v>1431900</v>
      </c>
      <c r="F179" s="16" t="n">
        <f aca="false">-F149</f>
        <v>1431900</v>
      </c>
      <c r="G179" s="16" t="n">
        <f aca="false">-G149</f>
        <v>1431900</v>
      </c>
      <c r="H179" s="16" t="n">
        <f aca="false">-H149</f>
        <v>1431900</v>
      </c>
      <c r="I179" s="16" t="n">
        <f aca="false">-I149</f>
        <v>1431900</v>
      </c>
      <c r="J179" s="16" t="n">
        <f aca="false">-J149</f>
        <v>1431900</v>
      </c>
      <c r="K179" s="16" t="n">
        <f aca="false">-K149</f>
        <v>1431900</v>
      </c>
      <c r="L179" s="16" t="n">
        <f aca="false">-L149</f>
        <v>1431900</v>
      </c>
      <c r="M179" s="16" t="n">
        <f aca="false">-M149</f>
        <v>1431900</v>
      </c>
      <c r="N179" s="16" t="n">
        <f aca="false">-N149</f>
        <v>1431900</v>
      </c>
      <c r="O179" s="16" t="n">
        <f aca="false">-O149</f>
        <v>1431900</v>
      </c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customFormat="false" ht="15.75" hidden="false" customHeight="false" outlineLevel="0" collapsed="false">
      <c r="A180" s="25" t="s">
        <v>151</v>
      </c>
      <c r="B180" s="16" t="n">
        <f aca="false">B156</f>
        <v>0</v>
      </c>
      <c r="C180" s="16"/>
      <c r="D180" s="16" t="n">
        <f aca="false">D156</f>
        <v>-0</v>
      </c>
      <c r="E180" s="16" t="n">
        <f aca="false">E156</f>
        <v>-0</v>
      </c>
      <c r="F180" s="16" t="n">
        <f aca="false">F156</f>
        <v>-0</v>
      </c>
      <c r="G180" s="16" t="n">
        <f aca="false">G156</f>
        <v>-0</v>
      </c>
      <c r="H180" s="16" t="n">
        <f aca="false">H156</f>
        <v>-0</v>
      </c>
      <c r="I180" s="16" t="n">
        <f aca="false">I156</f>
        <v>-0</v>
      </c>
      <c r="J180" s="16" t="n">
        <f aca="false">J156</f>
        <v>-0</v>
      </c>
      <c r="K180" s="16" t="n">
        <f aca="false">K156</f>
        <v>-0</v>
      </c>
      <c r="L180" s="16" t="n">
        <f aca="false">L156</f>
        <v>-0</v>
      </c>
      <c r="M180" s="16" t="n">
        <f aca="false">M156</f>
        <v>-0</v>
      </c>
      <c r="N180" s="16" t="n">
        <f aca="false">N156</f>
        <v>-0</v>
      </c>
      <c r="O180" s="16" t="n">
        <f aca="false">O156</f>
        <v>-0</v>
      </c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customFormat="false" ht="15.75" hidden="false" customHeight="false" outlineLevel="0" collapsed="false">
      <c r="A181" s="25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customFormat="false" ht="15.75" hidden="false" customHeight="false" outlineLevel="0" collapsed="false">
      <c r="A182" s="36" t="s">
        <v>152</v>
      </c>
      <c r="B182" s="37" t="n">
        <f aca="false">B184+B191</f>
        <v>2700000</v>
      </c>
      <c r="C182" s="37"/>
      <c r="D182" s="37" t="n">
        <f aca="false">D184+D191</f>
        <v>2700000</v>
      </c>
      <c r="E182" s="37" t="n">
        <f aca="false">E184+E191</f>
        <v>2700000</v>
      </c>
      <c r="F182" s="37" t="n">
        <f aca="false">F184+F191</f>
        <v>2700000</v>
      </c>
      <c r="G182" s="37" t="n">
        <f aca="false">G184+G191</f>
        <v>2700000</v>
      </c>
      <c r="H182" s="37" t="n">
        <f aca="false">H184+H191</f>
        <v>2700000</v>
      </c>
      <c r="I182" s="37" t="n">
        <f aca="false">I184+I191</f>
        <v>2700000</v>
      </c>
      <c r="J182" s="37" t="n">
        <f aca="false">J184+J191</f>
        <v>2700000</v>
      </c>
      <c r="K182" s="37" t="n">
        <f aca="false">K184+K191</f>
        <v>2700000</v>
      </c>
      <c r="L182" s="37" t="n">
        <f aca="false">L184+L191</f>
        <v>2700000</v>
      </c>
      <c r="M182" s="37" t="n">
        <f aca="false">M184+M191</f>
        <v>2700000</v>
      </c>
      <c r="N182" s="37" t="n">
        <f aca="false">N184+N191</f>
        <v>2700000</v>
      </c>
      <c r="O182" s="37" t="n">
        <f aca="false">O184+O191</f>
        <v>2700000</v>
      </c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customFormat="false" ht="15.75" hidden="false" customHeight="false" outlineLevel="0" collapsed="false">
      <c r="A183" s="25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customFormat="false" ht="15.75" hidden="false" customHeight="false" outlineLevel="0" collapsed="false">
      <c r="A184" s="36" t="s">
        <v>153</v>
      </c>
      <c r="B184" s="37" t="n">
        <v>1800000</v>
      </c>
      <c r="C184" s="37"/>
      <c r="D184" s="37" t="n">
        <f aca="false">SUM(D185:D188)</f>
        <v>1800000</v>
      </c>
      <c r="E184" s="37" t="n">
        <f aca="false">SUM(E185:E188)</f>
        <v>1800000</v>
      </c>
      <c r="F184" s="37" t="n">
        <f aca="false">SUM(F185:F188)</f>
        <v>1800000</v>
      </c>
      <c r="G184" s="37" t="n">
        <f aca="false">SUM(G185:G188)</f>
        <v>1800000</v>
      </c>
      <c r="H184" s="37" t="n">
        <f aca="false">SUM(H185:H188)</f>
        <v>1800000</v>
      </c>
      <c r="I184" s="37" t="n">
        <f aca="false">SUM(I185:I188)</f>
        <v>1800000</v>
      </c>
      <c r="J184" s="37" t="n">
        <f aca="false">SUM(J185:J188)</f>
        <v>1800000</v>
      </c>
      <c r="K184" s="37" t="n">
        <f aca="false">SUM(K185:K188)</f>
        <v>1800000</v>
      </c>
      <c r="L184" s="37" t="n">
        <f aca="false">SUM(L185:L188)</f>
        <v>1800000</v>
      </c>
      <c r="M184" s="37" t="n">
        <f aca="false">SUM(M185:M188)</f>
        <v>1800000</v>
      </c>
      <c r="N184" s="37" t="n">
        <f aca="false">SUM(N185:N188)</f>
        <v>1800000</v>
      </c>
      <c r="O184" s="37" t="n">
        <f aca="false">SUM(O185:O188)</f>
        <v>1800000</v>
      </c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customFormat="false" ht="15.75" hidden="false" customHeight="false" outlineLevel="0" collapsed="false">
      <c r="A185" s="25" t="s">
        <v>154</v>
      </c>
      <c r="B185" s="16"/>
      <c r="C185" s="16"/>
      <c r="D185" s="16" t="n">
        <f aca="false">$B$184+D138-D139</f>
        <v>1800000</v>
      </c>
      <c r="E185" s="16" t="n">
        <f aca="false">$B$184+E138-E139</f>
        <v>1800000</v>
      </c>
      <c r="F185" s="16" t="n">
        <f aca="false">$B$184+F138-F139</f>
        <v>1800000</v>
      </c>
      <c r="G185" s="16" t="n">
        <f aca="false">$B$184+G138-G139</f>
        <v>1800000</v>
      </c>
      <c r="H185" s="16" t="n">
        <f aca="false">$B$184+H138-H139</f>
        <v>1800000</v>
      </c>
      <c r="I185" s="16" t="n">
        <f aca="false">$B$184+I138-I139</f>
        <v>1800000</v>
      </c>
      <c r="J185" s="16" t="n">
        <f aca="false">$B$184+J138-J139</f>
        <v>1800000</v>
      </c>
      <c r="K185" s="16" t="n">
        <f aca="false">$B$184+K138-K139</f>
        <v>1800000</v>
      </c>
      <c r="L185" s="16" t="n">
        <f aca="false">$B$184+L138-L139</f>
        <v>1800000</v>
      </c>
      <c r="M185" s="16" t="n">
        <f aca="false">$B$184+M138-M139</f>
        <v>1800000</v>
      </c>
      <c r="N185" s="16" t="n">
        <f aca="false">$B$184+N138-N139</f>
        <v>1800000</v>
      </c>
      <c r="O185" s="16" t="n">
        <f aca="false">$B$184+O138-O139</f>
        <v>1800000</v>
      </c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customFormat="false" ht="15.75" hidden="false" customHeight="false" outlineLevel="0" collapsed="false">
      <c r="A186" s="25" t="s">
        <v>155</v>
      </c>
      <c r="B186" s="16"/>
      <c r="C186" s="16"/>
      <c r="D186" s="16" t="n">
        <f aca="false">D109-D187</f>
        <v>173816.666666667</v>
      </c>
      <c r="E186" s="16" t="n">
        <f aca="false">E109-E187</f>
        <v>347633.333333333</v>
      </c>
      <c r="F186" s="16" t="n">
        <f aca="false">F109-F187</f>
        <v>521450</v>
      </c>
      <c r="G186" s="16" t="n">
        <f aca="false">G109-G187</f>
        <v>695266.666666667</v>
      </c>
      <c r="H186" s="16" t="n">
        <f aca="false">H109-H187</f>
        <v>869083.333333333</v>
      </c>
      <c r="I186" s="16" t="n">
        <f aca="false">I109-I187</f>
        <v>1042900</v>
      </c>
      <c r="J186" s="16" t="n">
        <f aca="false">J109-J187</f>
        <v>1216716.66666667</v>
      </c>
      <c r="K186" s="16" t="n">
        <f aca="false">K109-K187</f>
        <v>1390533.33333333</v>
      </c>
      <c r="L186" s="16" t="n">
        <f aca="false">L109-L187</f>
        <v>1564350</v>
      </c>
      <c r="M186" s="16" t="n">
        <f aca="false">M109-M187</f>
        <v>1738166.66666667</v>
      </c>
      <c r="N186" s="16" t="n">
        <f aca="false">N109-N187</f>
        <v>1911983.33333333</v>
      </c>
      <c r="O186" s="16" t="n">
        <f aca="false">O109-O187</f>
        <v>2085800</v>
      </c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customFormat="false" ht="15.75" hidden="false" customHeight="false" outlineLevel="0" collapsed="false">
      <c r="A187" s="25" t="s">
        <v>156</v>
      </c>
      <c r="B187" s="16"/>
      <c r="C187" s="16"/>
      <c r="D187" s="16" t="n">
        <f aca="false">-(D115+D117)</f>
        <v>0</v>
      </c>
      <c r="E187" s="16" t="n">
        <f aca="false">E115+E117</f>
        <v>-0</v>
      </c>
      <c r="F187" s="16" t="n">
        <f aca="false">F115+F117</f>
        <v>-0</v>
      </c>
      <c r="G187" s="16" t="n">
        <f aca="false">G115+G117</f>
        <v>-0</v>
      </c>
      <c r="H187" s="16" t="n">
        <f aca="false">H115+H117</f>
        <v>-0</v>
      </c>
      <c r="I187" s="16" t="n">
        <f aca="false">I115+I117</f>
        <v>-0</v>
      </c>
      <c r="J187" s="16" t="n">
        <f aca="false">J115+J117</f>
        <v>-0</v>
      </c>
      <c r="K187" s="16" t="n">
        <f aca="false">K115+K117</f>
        <v>-0</v>
      </c>
      <c r="L187" s="16" t="n">
        <f aca="false">L115+L117</f>
        <v>-0</v>
      </c>
      <c r="M187" s="16" t="n">
        <f aca="false">M115+M117</f>
        <v>-0</v>
      </c>
      <c r="N187" s="16" t="n">
        <f aca="false">N115+N117</f>
        <v>-0</v>
      </c>
      <c r="O187" s="16" t="n">
        <f aca="false">O115+O117</f>
        <v>-0</v>
      </c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customFormat="false" ht="15.75" hidden="false" customHeight="false" outlineLevel="0" collapsed="false">
      <c r="A188" s="25" t="s">
        <v>157</v>
      </c>
      <c r="B188" s="16"/>
      <c r="C188" s="16"/>
      <c r="D188" s="16" t="n">
        <f aca="false">D113</f>
        <v>-173816.666666667</v>
      </c>
      <c r="E188" s="16" t="n">
        <f aca="false">D188+E113</f>
        <v>-347633.333333333</v>
      </c>
      <c r="F188" s="16" t="n">
        <f aca="false">E188+F113</f>
        <v>-521450</v>
      </c>
      <c r="G188" s="16" t="n">
        <f aca="false">F188+G113</f>
        <v>-695266.666666667</v>
      </c>
      <c r="H188" s="16" t="n">
        <f aca="false">G188+H113</f>
        <v>-869083.333333333</v>
      </c>
      <c r="I188" s="16" t="n">
        <f aca="false">H188+I113</f>
        <v>-1042900</v>
      </c>
      <c r="J188" s="16" t="n">
        <f aca="false">I188+J113</f>
        <v>-1216716.66666667</v>
      </c>
      <c r="K188" s="16" t="n">
        <f aca="false">J188+K113</f>
        <v>-1390533.33333333</v>
      </c>
      <c r="L188" s="16" t="n">
        <f aca="false">K188+L113</f>
        <v>-1564350</v>
      </c>
      <c r="M188" s="16" t="n">
        <f aca="false">L188+M113</f>
        <v>-1738166.66666667</v>
      </c>
      <c r="N188" s="16" t="n">
        <f aca="false">M188+N113</f>
        <v>-1911983.33333333</v>
      </c>
      <c r="O188" s="16" t="n">
        <f aca="false">N188+O113</f>
        <v>-2085800</v>
      </c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customFormat="false" ht="15.75" hidden="false" customHeight="false" outlineLevel="0" collapsed="false">
      <c r="A189" s="25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customFormat="false" ht="15.75" hidden="false" customHeight="false" outlineLevel="0" collapsed="false">
      <c r="A190" s="25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customFormat="false" ht="15.75" hidden="false" customHeight="false" outlineLevel="0" collapsed="false">
      <c r="A191" s="36" t="s">
        <v>158</v>
      </c>
      <c r="B191" s="37" t="n">
        <f aca="false">SUM(B192:B193)</f>
        <v>900000</v>
      </c>
      <c r="C191" s="37"/>
      <c r="D191" s="37" t="n">
        <f aca="false">SUM(D192:D193)</f>
        <v>900000</v>
      </c>
      <c r="E191" s="37" t="n">
        <f aca="false">SUM(E192:E193)</f>
        <v>900000</v>
      </c>
      <c r="F191" s="37" t="n">
        <f aca="false">SUM(F192:F193)</f>
        <v>900000</v>
      </c>
      <c r="G191" s="37" t="n">
        <f aca="false">SUM(G192:G193)</f>
        <v>900000</v>
      </c>
      <c r="H191" s="37" t="n">
        <f aca="false">SUM(H192:H193)</f>
        <v>900000</v>
      </c>
      <c r="I191" s="37" t="n">
        <f aca="false">SUM(I192:I193)</f>
        <v>900000</v>
      </c>
      <c r="J191" s="37" t="n">
        <f aca="false">SUM(J192:J193)</f>
        <v>900000</v>
      </c>
      <c r="K191" s="37" t="n">
        <f aca="false">SUM(K192:K193)</f>
        <v>900000</v>
      </c>
      <c r="L191" s="37" t="n">
        <f aca="false">SUM(L192:L193)</f>
        <v>900000</v>
      </c>
      <c r="M191" s="37" t="n">
        <f aca="false">SUM(M192:M193)</f>
        <v>900000</v>
      </c>
      <c r="N191" s="37" t="n">
        <f aca="false">SUM(N192:N193)</f>
        <v>900000</v>
      </c>
      <c r="O191" s="37" t="n">
        <f aca="false">SUM(O192:O193)</f>
        <v>900000</v>
      </c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customFormat="false" ht="15.75" hidden="false" customHeight="false" outlineLevel="0" collapsed="false">
      <c r="A192" s="25" t="s">
        <v>159</v>
      </c>
      <c r="B192" s="16"/>
      <c r="C192" s="16"/>
      <c r="D192" s="16" t="n">
        <f aca="false">D121</f>
        <v>0</v>
      </c>
      <c r="E192" s="16" t="n">
        <f aca="false">E121</f>
        <v>0</v>
      </c>
      <c r="F192" s="16" t="n">
        <f aca="false">F121</f>
        <v>0</v>
      </c>
      <c r="G192" s="16" t="n">
        <f aca="false">G121</f>
        <v>0</v>
      </c>
      <c r="H192" s="16" t="n">
        <f aca="false">H121</f>
        <v>0</v>
      </c>
      <c r="I192" s="16" t="n">
        <f aca="false">I121</f>
        <v>0</v>
      </c>
      <c r="J192" s="16" t="n">
        <f aca="false">J121</f>
        <v>0</v>
      </c>
      <c r="K192" s="16" t="n">
        <f aca="false">K121</f>
        <v>0</v>
      </c>
      <c r="L192" s="16" t="n">
        <f aca="false">L121</f>
        <v>0</v>
      </c>
      <c r="M192" s="16" t="n">
        <f aca="false">M121</f>
        <v>0</v>
      </c>
      <c r="N192" s="16" t="n">
        <f aca="false">N121</f>
        <v>0</v>
      </c>
      <c r="O192" s="16" t="n">
        <f aca="false">O121</f>
        <v>0</v>
      </c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customFormat="false" ht="15.75" hidden="false" customHeight="false" outlineLevel="0" collapsed="false">
      <c r="A193" s="25" t="s">
        <v>160</v>
      </c>
      <c r="B193" s="35" t="n">
        <v>900000</v>
      </c>
      <c r="C193" s="16"/>
      <c r="D193" s="16" t="n">
        <f aca="false">D162</f>
        <v>900000</v>
      </c>
      <c r="E193" s="16" t="n">
        <f aca="false">E162</f>
        <v>900000</v>
      </c>
      <c r="F193" s="16" t="n">
        <f aca="false">F162</f>
        <v>900000</v>
      </c>
      <c r="G193" s="16" t="n">
        <f aca="false">G162</f>
        <v>900000</v>
      </c>
      <c r="H193" s="16" t="n">
        <f aca="false">H162</f>
        <v>900000</v>
      </c>
      <c r="I193" s="16" t="n">
        <f aca="false">I162</f>
        <v>900000</v>
      </c>
      <c r="J193" s="16" t="n">
        <f aca="false">J162</f>
        <v>900000</v>
      </c>
      <c r="K193" s="16" t="n">
        <f aca="false">K162</f>
        <v>900000</v>
      </c>
      <c r="L193" s="16" t="n">
        <f aca="false">L162</f>
        <v>900000</v>
      </c>
      <c r="M193" s="16" t="n">
        <f aca="false">M162</f>
        <v>900000</v>
      </c>
      <c r="N193" s="16" t="n">
        <f aca="false">N162</f>
        <v>900000</v>
      </c>
      <c r="O193" s="16" t="n">
        <f aca="false">O162</f>
        <v>900000</v>
      </c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customFormat="false" ht="15.75" hidden="false" customHeight="false" outlineLevel="0" collapsed="false">
      <c r="A194" s="25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customFormat="false" ht="23.85" hidden="false" customHeight="false" outlineLevel="0" collapsed="false">
      <c r="A195" s="25" t="s">
        <v>161</v>
      </c>
      <c r="B195" s="44" t="n">
        <f aca="false">O109/(SUM(D184:O184)/12)</f>
        <v>1.15877777777778</v>
      </c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customFormat="false" ht="15.75" hidden="false" customHeight="false" outlineLevel="0" collapsed="false">
      <c r="A196" s="25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customFormat="false" ht="15.75" hidden="false" customHeight="false" outlineLevel="0" collapsed="false">
      <c r="A197" s="25" t="s">
        <v>162</v>
      </c>
      <c r="B197" s="16" t="n">
        <f aca="false">SUM(D6:O6)/12</f>
        <v>1655726.78843227</v>
      </c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customFormat="false" ht="15.75" hidden="false" customHeight="false" outlineLevel="0" collapsed="false">
      <c r="A198" s="10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customFormat="false" ht="15.75" hidden="false" customHeight="false" outlineLevel="0" collapsed="false">
      <c r="A199" s="10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customFormat="false" ht="15.75" hidden="false" customHeight="false" outlineLevel="0" collapsed="false">
      <c r="A200" s="46" t="s">
        <v>163</v>
      </c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customFormat="false" ht="15.75" hidden="false" customHeight="false" outlineLevel="0" collapsed="false">
      <c r="A201" s="47" t="s">
        <v>164</v>
      </c>
      <c r="B201" s="48" t="s">
        <v>165</v>
      </c>
      <c r="C201" s="48"/>
      <c r="D201" s="48"/>
      <c r="E201" s="48"/>
      <c r="F201" s="48"/>
      <c r="G201" s="48"/>
      <c r="H201" s="48"/>
      <c r="I201" s="45"/>
      <c r="J201" s="45"/>
      <c r="K201" s="45"/>
      <c r="L201" s="45"/>
      <c r="M201" s="45"/>
      <c r="N201" s="45"/>
      <c r="O201" s="45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customFormat="false" ht="15.75" hidden="false" customHeight="false" outlineLevel="0" collapsed="false">
      <c r="A202" s="47" t="s">
        <v>166</v>
      </c>
      <c r="B202" s="48" t="s">
        <v>167</v>
      </c>
      <c r="C202" s="48"/>
      <c r="D202" s="48"/>
      <c r="E202" s="48"/>
      <c r="F202" s="48"/>
      <c r="G202" s="48"/>
      <c r="H202" s="48"/>
      <c r="I202" s="45"/>
      <c r="J202" s="45"/>
      <c r="K202" s="45"/>
      <c r="L202" s="45"/>
      <c r="M202" s="45"/>
      <c r="N202" s="45"/>
      <c r="O202" s="45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customFormat="false" ht="15.75" hidden="false" customHeight="false" outlineLevel="0" collapsed="false">
      <c r="A203" s="47" t="s">
        <v>168</v>
      </c>
      <c r="B203" s="48" t="s">
        <v>169</v>
      </c>
      <c r="C203" s="48"/>
      <c r="D203" s="48"/>
      <c r="E203" s="48"/>
      <c r="F203" s="48"/>
      <c r="G203" s="48"/>
      <c r="H203" s="48"/>
      <c r="I203" s="45"/>
      <c r="J203" s="45"/>
      <c r="K203" s="45"/>
      <c r="L203" s="45"/>
      <c r="M203" s="45"/>
      <c r="N203" s="45"/>
      <c r="O203" s="45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customFormat="false" ht="15.75" hidden="false" customHeight="false" outlineLevel="0" collapsed="false">
      <c r="A204" s="47" t="s">
        <v>170</v>
      </c>
      <c r="B204" s="48" t="s">
        <v>171</v>
      </c>
      <c r="C204" s="48"/>
      <c r="D204" s="48"/>
      <c r="E204" s="48"/>
      <c r="F204" s="48"/>
      <c r="G204" s="48"/>
      <c r="H204" s="48"/>
      <c r="I204" s="45"/>
      <c r="J204" s="45"/>
      <c r="K204" s="45"/>
      <c r="L204" s="45"/>
      <c r="M204" s="45"/>
      <c r="N204" s="45"/>
      <c r="O204" s="45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customFormat="false" ht="15.75" hidden="false" customHeight="false" outlineLevel="0" collapsed="false">
      <c r="A205" s="47" t="s">
        <v>172</v>
      </c>
      <c r="B205" s="48" t="s">
        <v>173</v>
      </c>
      <c r="C205" s="48"/>
      <c r="D205" s="48"/>
      <c r="E205" s="48"/>
      <c r="F205" s="48"/>
      <c r="G205" s="48"/>
      <c r="H205" s="48"/>
      <c r="I205" s="45"/>
      <c r="J205" s="45"/>
      <c r="K205" s="45"/>
      <c r="L205" s="45"/>
      <c r="M205" s="45"/>
      <c r="N205" s="45"/>
      <c r="O205" s="45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customFormat="false" ht="15.75" hidden="false" customHeight="false" outlineLevel="0" collapsed="false">
      <c r="A206" s="49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customFormat="false" ht="15.75" hidden="false" customHeight="false" outlineLevel="0" collapsed="false">
      <c r="A207" s="50" t="s">
        <v>174</v>
      </c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customFormat="false" ht="15.75" hidden="false" customHeight="false" outlineLevel="0" collapsed="false">
      <c r="A208" s="49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customFormat="false" ht="15.75" hidden="false" customHeight="false" outlineLevel="0" collapsed="false">
      <c r="A209" s="49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customFormat="false" ht="15.75" hidden="false" customHeight="false" outlineLevel="0" collapsed="false">
      <c r="A210" s="49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customFormat="false" ht="15.75" hidden="false" customHeight="false" outlineLevel="0" collapsed="false">
      <c r="A211" s="49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customFormat="false" ht="15.75" hidden="false" customHeight="false" outlineLevel="0" collapsed="false">
      <c r="A212" s="49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customFormat="false" ht="15.75" hidden="false" customHeight="false" outlineLevel="0" collapsed="false">
      <c r="A213" s="49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customFormat="false" ht="15.75" hidden="false" customHeight="false" outlineLevel="0" collapsed="false">
      <c r="A214" s="49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customFormat="false" ht="15.75" hidden="false" customHeight="false" outlineLevel="0" collapsed="false">
      <c r="A215" s="49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customFormat="false" ht="15.75" hidden="false" customHeight="false" outlineLevel="0" collapsed="false">
      <c r="A216" s="49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customFormat="false" ht="15.75" hidden="false" customHeight="false" outlineLevel="0" collapsed="false">
      <c r="A217" s="49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customFormat="false" ht="15.75" hidden="false" customHeight="false" outlineLevel="0" collapsed="false">
      <c r="A218" s="49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customFormat="false" ht="15.75" hidden="false" customHeight="false" outlineLevel="0" collapsed="false">
      <c r="A219" s="49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customFormat="false" ht="15.75" hidden="false" customHeight="false" outlineLevel="0" collapsed="false">
      <c r="A220" s="49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customFormat="false" ht="15.75" hidden="false" customHeight="false" outlineLevel="0" collapsed="false">
      <c r="A221" s="49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customFormat="false" ht="15.75" hidden="false" customHeight="false" outlineLevel="0" collapsed="false">
      <c r="A222" s="49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customFormat="false" ht="15.75" hidden="false" customHeight="false" outlineLevel="0" collapsed="false">
      <c r="A223" s="49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customFormat="false" ht="15.75" hidden="false" customHeight="false" outlineLevel="0" collapsed="false">
      <c r="A224" s="49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customFormat="false" ht="15.75" hidden="false" customHeight="false" outlineLevel="0" collapsed="false">
      <c r="A225" s="49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customFormat="false" ht="15.75" hidden="false" customHeight="false" outlineLevel="0" collapsed="false">
      <c r="A226" s="49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customFormat="false" ht="15.75" hidden="false" customHeight="false" outlineLevel="0" collapsed="false">
      <c r="A227" s="49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customFormat="false" ht="15.75" hidden="false" customHeight="false" outlineLevel="0" collapsed="false">
      <c r="A228" s="49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customFormat="false" ht="15.75" hidden="false" customHeight="false" outlineLevel="0" collapsed="false">
      <c r="A229" s="49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customFormat="false" ht="15.75" hidden="false" customHeight="false" outlineLevel="0" collapsed="false">
      <c r="A230" s="49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customFormat="false" ht="15.75" hidden="false" customHeight="false" outlineLevel="0" collapsed="false">
      <c r="A231" s="49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customFormat="false" ht="15.75" hidden="false" customHeight="false" outlineLevel="0" collapsed="false">
      <c r="A232" s="49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customFormat="false" ht="15.75" hidden="false" customHeight="false" outlineLevel="0" collapsed="false">
      <c r="A233" s="49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customFormat="false" ht="15.75" hidden="false" customHeight="false" outlineLevel="0" collapsed="false">
      <c r="A234" s="49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customFormat="false" ht="15.75" hidden="false" customHeight="false" outlineLevel="0" collapsed="false">
      <c r="A235" s="49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customFormat="false" ht="15.75" hidden="false" customHeight="false" outlineLevel="0" collapsed="false">
      <c r="A236" s="49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customFormat="false" ht="15.75" hidden="false" customHeight="false" outlineLevel="0" collapsed="false">
      <c r="A237" s="49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customFormat="false" ht="15.75" hidden="false" customHeight="false" outlineLevel="0" collapsed="false">
      <c r="A238" s="49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customFormat="false" ht="15.75" hidden="false" customHeight="false" outlineLevel="0" collapsed="false">
      <c r="A239" s="49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customFormat="false" ht="15.75" hidden="false" customHeight="false" outlineLevel="0" collapsed="false">
      <c r="A240" s="49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customFormat="false" ht="15.75" hidden="false" customHeight="false" outlineLevel="0" collapsed="false">
      <c r="A241" s="49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customFormat="false" ht="15.75" hidden="false" customHeight="false" outlineLevel="0" collapsed="false">
      <c r="A242" s="49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customFormat="false" ht="15.75" hidden="false" customHeight="false" outlineLevel="0" collapsed="false">
      <c r="A243" s="49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customFormat="false" ht="15.75" hidden="false" customHeight="false" outlineLevel="0" collapsed="false">
      <c r="A244" s="49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customFormat="false" ht="15.75" hidden="false" customHeight="false" outlineLevel="0" collapsed="false">
      <c r="A245" s="49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customFormat="false" ht="15.75" hidden="false" customHeight="false" outlineLevel="0" collapsed="false">
      <c r="A246" s="49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customFormat="false" ht="15.75" hidden="false" customHeight="false" outlineLevel="0" collapsed="false">
      <c r="A247" s="49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customFormat="false" ht="15.75" hidden="false" customHeight="false" outlineLevel="0" collapsed="false">
      <c r="A248" s="49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customFormat="false" ht="15.75" hidden="false" customHeight="false" outlineLevel="0" collapsed="false">
      <c r="A249" s="49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customFormat="false" ht="15.75" hidden="false" customHeight="false" outlineLevel="0" collapsed="false">
      <c r="A250" s="49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customFormat="false" ht="15.75" hidden="false" customHeight="false" outlineLevel="0" collapsed="false">
      <c r="A251" s="49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customFormat="false" ht="15.75" hidden="false" customHeight="false" outlineLevel="0" collapsed="false">
      <c r="A252" s="49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customFormat="false" ht="15.75" hidden="false" customHeight="false" outlineLevel="0" collapsed="false">
      <c r="A253" s="49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customFormat="false" ht="15.75" hidden="false" customHeight="false" outlineLevel="0" collapsed="false">
      <c r="A254" s="49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customFormat="false" ht="15.75" hidden="false" customHeight="false" outlineLevel="0" collapsed="false">
      <c r="A255" s="49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customFormat="false" ht="15.75" hidden="false" customHeight="false" outlineLevel="0" collapsed="false">
      <c r="A256" s="49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customFormat="false" ht="15.75" hidden="false" customHeight="false" outlineLevel="0" collapsed="false">
      <c r="A257" s="49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customFormat="false" ht="15.75" hidden="false" customHeight="false" outlineLevel="0" collapsed="false">
      <c r="A258" s="49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customFormat="false" ht="15.75" hidden="false" customHeight="false" outlineLevel="0" collapsed="false">
      <c r="A259" s="49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customFormat="false" ht="15.75" hidden="false" customHeight="false" outlineLevel="0" collapsed="false">
      <c r="A260" s="49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customFormat="false" ht="15.75" hidden="false" customHeight="false" outlineLevel="0" collapsed="false">
      <c r="A261" s="49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customFormat="false" ht="15.75" hidden="false" customHeight="false" outlineLevel="0" collapsed="false">
      <c r="A262" s="49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customFormat="false" ht="15.75" hidden="false" customHeight="false" outlineLevel="0" collapsed="false">
      <c r="A263" s="49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customFormat="false" ht="15.75" hidden="false" customHeight="false" outlineLevel="0" collapsed="false">
      <c r="A264" s="49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customFormat="false" ht="15.75" hidden="false" customHeight="false" outlineLevel="0" collapsed="false">
      <c r="A265" s="49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customFormat="false" ht="15.75" hidden="false" customHeight="false" outlineLevel="0" collapsed="false">
      <c r="A266" s="49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customFormat="false" ht="15.75" hidden="false" customHeight="false" outlineLevel="0" collapsed="false">
      <c r="A267" s="49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customFormat="false" ht="15.75" hidden="false" customHeight="false" outlineLevel="0" collapsed="false">
      <c r="A268" s="49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customFormat="false" ht="15.75" hidden="false" customHeight="false" outlineLevel="0" collapsed="false">
      <c r="A269" s="49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customFormat="false" ht="15.75" hidden="false" customHeight="false" outlineLevel="0" collapsed="false">
      <c r="A270" s="49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customFormat="false" ht="15.75" hidden="false" customHeight="false" outlineLevel="0" collapsed="false">
      <c r="A271" s="49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customFormat="false" ht="15.75" hidden="false" customHeight="false" outlineLevel="0" collapsed="false">
      <c r="A272" s="49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customFormat="false" ht="15.75" hidden="false" customHeight="false" outlineLevel="0" collapsed="false">
      <c r="A273" s="49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customFormat="false" ht="15.75" hidden="false" customHeight="false" outlineLevel="0" collapsed="false">
      <c r="A274" s="49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customFormat="false" ht="15.75" hidden="false" customHeight="false" outlineLevel="0" collapsed="false">
      <c r="A275" s="49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customFormat="false" ht="15.75" hidden="false" customHeight="false" outlineLevel="0" collapsed="false">
      <c r="A276" s="49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customFormat="false" ht="15.75" hidden="false" customHeight="false" outlineLevel="0" collapsed="false">
      <c r="A277" s="49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customFormat="false" ht="15.75" hidden="false" customHeight="false" outlineLevel="0" collapsed="false">
      <c r="A278" s="49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customFormat="false" ht="15.75" hidden="false" customHeight="false" outlineLevel="0" collapsed="false">
      <c r="A279" s="49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customFormat="false" ht="15.75" hidden="false" customHeight="false" outlineLevel="0" collapsed="false">
      <c r="A280" s="49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customFormat="false" ht="15.75" hidden="false" customHeight="false" outlineLevel="0" collapsed="false">
      <c r="A281" s="49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customFormat="false" ht="15.75" hidden="false" customHeight="false" outlineLevel="0" collapsed="false">
      <c r="A282" s="49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customFormat="false" ht="15.75" hidden="false" customHeight="false" outlineLevel="0" collapsed="false">
      <c r="A283" s="49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customFormat="false" ht="15.75" hidden="false" customHeight="false" outlineLevel="0" collapsed="false">
      <c r="A284" s="49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customFormat="false" ht="15.75" hidden="false" customHeight="false" outlineLevel="0" collapsed="false">
      <c r="A285" s="49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customFormat="false" ht="15.75" hidden="false" customHeight="false" outlineLevel="0" collapsed="false">
      <c r="A286" s="49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customFormat="false" ht="15.75" hidden="false" customHeight="false" outlineLevel="0" collapsed="false">
      <c r="A287" s="49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customFormat="false" ht="15.75" hidden="false" customHeight="false" outlineLevel="0" collapsed="false">
      <c r="A288" s="49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customFormat="false" ht="15.75" hidden="false" customHeight="false" outlineLevel="0" collapsed="false">
      <c r="A289" s="49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customFormat="false" ht="15.75" hidden="false" customHeight="false" outlineLevel="0" collapsed="false">
      <c r="A290" s="49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customFormat="false" ht="15.75" hidden="false" customHeight="false" outlineLevel="0" collapsed="false">
      <c r="A291" s="49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customFormat="false" ht="15.75" hidden="false" customHeight="false" outlineLevel="0" collapsed="false">
      <c r="A292" s="49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customFormat="false" ht="15.75" hidden="false" customHeight="false" outlineLevel="0" collapsed="false">
      <c r="A293" s="49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customFormat="false" ht="15.75" hidden="false" customHeight="false" outlineLevel="0" collapsed="false">
      <c r="A294" s="49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customFormat="false" ht="15.75" hidden="false" customHeight="false" outlineLevel="0" collapsed="false">
      <c r="A295" s="49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customFormat="false" ht="15.75" hidden="false" customHeight="false" outlineLevel="0" collapsed="false">
      <c r="A296" s="49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customFormat="false" ht="15.75" hidden="false" customHeight="false" outlineLevel="0" collapsed="false">
      <c r="A297" s="49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customFormat="false" ht="15.75" hidden="false" customHeight="false" outlineLevel="0" collapsed="false">
      <c r="A298" s="49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customFormat="false" ht="15.75" hidden="false" customHeight="false" outlineLevel="0" collapsed="false">
      <c r="A299" s="49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customFormat="false" ht="15.75" hidden="false" customHeight="false" outlineLevel="0" collapsed="false">
      <c r="A300" s="49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customFormat="false" ht="15.75" hidden="false" customHeight="false" outlineLevel="0" collapsed="false">
      <c r="A301" s="49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customFormat="false" ht="15.75" hidden="false" customHeight="false" outlineLevel="0" collapsed="false">
      <c r="A302" s="49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customFormat="false" ht="15.75" hidden="false" customHeight="false" outlineLevel="0" collapsed="false">
      <c r="A303" s="49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customFormat="false" ht="15.75" hidden="false" customHeight="false" outlineLevel="0" collapsed="false">
      <c r="A304" s="49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customFormat="false" ht="15.75" hidden="false" customHeight="false" outlineLevel="0" collapsed="false">
      <c r="A305" s="49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customFormat="false" ht="15.75" hidden="false" customHeight="false" outlineLevel="0" collapsed="false">
      <c r="A306" s="49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customFormat="false" ht="15.75" hidden="false" customHeight="false" outlineLevel="0" collapsed="false">
      <c r="A307" s="49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customFormat="false" ht="15.75" hidden="false" customHeight="false" outlineLevel="0" collapsed="false">
      <c r="A308" s="49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customFormat="false" ht="15.75" hidden="false" customHeight="false" outlineLevel="0" collapsed="false">
      <c r="A309" s="49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customFormat="false" ht="15.75" hidden="false" customHeight="false" outlineLevel="0" collapsed="false">
      <c r="A310" s="49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customFormat="false" ht="15.75" hidden="false" customHeight="false" outlineLevel="0" collapsed="false">
      <c r="A311" s="49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customFormat="false" ht="15.75" hidden="false" customHeight="false" outlineLevel="0" collapsed="false">
      <c r="A312" s="49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customFormat="false" ht="15.75" hidden="false" customHeight="false" outlineLevel="0" collapsed="false">
      <c r="A313" s="49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customFormat="false" ht="15.75" hidden="false" customHeight="false" outlineLevel="0" collapsed="false">
      <c r="A314" s="49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customFormat="false" ht="15.75" hidden="false" customHeight="false" outlineLevel="0" collapsed="false">
      <c r="A315" s="49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customFormat="false" ht="15.75" hidden="false" customHeight="false" outlineLevel="0" collapsed="false">
      <c r="A316" s="49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customFormat="false" ht="15.75" hidden="false" customHeight="false" outlineLevel="0" collapsed="false">
      <c r="A317" s="49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customFormat="false" ht="15.75" hidden="false" customHeight="false" outlineLevel="0" collapsed="false">
      <c r="A318" s="49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customFormat="false" ht="15.75" hidden="false" customHeight="false" outlineLevel="0" collapsed="false">
      <c r="A319" s="49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customFormat="false" ht="15.75" hidden="false" customHeight="false" outlineLevel="0" collapsed="false">
      <c r="A320" s="49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customFormat="false" ht="15.75" hidden="false" customHeight="false" outlineLevel="0" collapsed="false">
      <c r="A321" s="49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customFormat="false" ht="15.75" hidden="false" customHeight="false" outlineLevel="0" collapsed="false">
      <c r="A322" s="49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customFormat="false" ht="15.75" hidden="false" customHeight="false" outlineLevel="0" collapsed="false">
      <c r="A323" s="49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customFormat="false" ht="15.75" hidden="false" customHeight="false" outlineLevel="0" collapsed="false">
      <c r="A324" s="49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customFormat="false" ht="15.75" hidden="false" customHeight="false" outlineLevel="0" collapsed="false">
      <c r="A325" s="49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customFormat="false" ht="15.75" hidden="false" customHeight="false" outlineLevel="0" collapsed="false">
      <c r="A326" s="49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customFormat="false" ht="15.75" hidden="false" customHeight="false" outlineLevel="0" collapsed="false">
      <c r="A327" s="49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customFormat="false" ht="15.75" hidden="false" customHeight="false" outlineLevel="0" collapsed="false">
      <c r="A328" s="49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customFormat="false" ht="15.75" hidden="false" customHeight="false" outlineLevel="0" collapsed="false">
      <c r="A329" s="49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customFormat="false" ht="15.75" hidden="false" customHeight="false" outlineLevel="0" collapsed="false">
      <c r="A330" s="49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customFormat="false" ht="15.75" hidden="false" customHeight="false" outlineLevel="0" collapsed="false">
      <c r="A331" s="49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customFormat="false" ht="15.75" hidden="false" customHeight="false" outlineLevel="0" collapsed="false">
      <c r="A332" s="49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customFormat="false" ht="15.75" hidden="false" customHeight="false" outlineLevel="0" collapsed="false">
      <c r="A333" s="49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customFormat="false" ht="15.75" hidden="false" customHeight="false" outlineLevel="0" collapsed="false">
      <c r="A334" s="49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customFormat="false" ht="15.75" hidden="false" customHeight="false" outlineLevel="0" collapsed="false">
      <c r="A335" s="49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customFormat="false" ht="15.75" hidden="false" customHeight="false" outlineLevel="0" collapsed="false">
      <c r="A336" s="49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customFormat="false" ht="15.75" hidden="false" customHeight="false" outlineLevel="0" collapsed="false">
      <c r="A337" s="49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customFormat="false" ht="15.75" hidden="false" customHeight="false" outlineLevel="0" collapsed="false">
      <c r="A338" s="49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customFormat="false" ht="15.75" hidden="false" customHeight="false" outlineLevel="0" collapsed="false">
      <c r="A339" s="49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customFormat="false" ht="15.75" hidden="false" customHeight="false" outlineLevel="0" collapsed="false">
      <c r="A340" s="49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customFormat="false" ht="15.75" hidden="false" customHeight="false" outlineLevel="0" collapsed="false">
      <c r="A341" s="49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customFormat="false" ht="15.75" hidden="false" customHeight="false" outlineLevel="0" collapsed="false">
      <c r="A342" s="49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customFormat="false" ht="15.75" hidden="false" customHeight="false" outlineLevel="0" collapsed="false">
      <c r="A343" s="49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customFormat="false" ht="15.75" hidden="false" customHeight="false" outlineLevel="0" collapsed="false">
      <c r="A344" s="49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customFormat="false" ht="15.75" hidden="false" customHeight="false" outlineLevel="0" collapsed="false">
      <c r="A345" s="49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customFormat="false" ht="15.75" hidden="false" customHeight="false" outlineLevel="0" collapsed="false">
      <c r="A346" s="49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customFormat="false" ht="15.75" hidden="false" customHeight="false" outlineLevel="0" collapsed="false">
      <c r="A347" s="49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customFormat="false" ht="15.75" hidden="false" customHeight="false" outlineLevel="0" collapsed="false">
      <c r="A348" s="49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customFormat="false" ht="15.75" hidden="false" customHeight="false" outlineLevel="0" collapsed="false">
      <c r="A349" s="49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customFormat="false" ht="15.75" hidden="false" customHeight="false" outlineLevel="0" collapsed="false">
      <c r="A350" s="49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customFormat="false" ht="15.75" hidden="false" customHeight="false" outlineLevel="0" collapsed="false">
      <c r="A351" s="49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customFormat="false" ht="15.75" hidden="false" customHeight="false" outlineLevel="0" collapsed="false">
      <c r="A352" s="49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customFormat="false" ht="15.75" hidden="false" customHeight="false" outlineLevel="0" collapsed="false">
      <c r="A353" s="49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customFormat="false" ht="15.75" hidden="false" customHeight="false" outlineLevel="0" collapsed="false">
      <c r="A354" s="49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customFormat="false" ht="15.75" hidden="false" customHeight="false" outlineLevel="0" collapsed="false">
      <c r="A355" s="49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customFormat="false" ht="15.75" hidden="false" customHeight="false" outlineLevel="0" collapsed="false">
      <c r="A356" s="49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customFormat="false" ht="15.75" hidden="false" customHeight="false" outlineLevel="0" collapsed="false">
      <c r="A357" s="49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customFormat="false" ht="15.75" hidden="false" customHeight="false" outlineLevel="0" collapsed="false">
      <c r="A358" s="49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customFormat="false" ht="15.75" hidden="false" customHeight="false" outlineLevel="0" collapsed="false">
      <c r="A359" s="49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customFormat="false" ht="15.75" hidden="false" customHeight="false" outlineLevel="0" collapsed="false">
      <c r="A360" s="49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customFormat="false" ht="15.75" hidden="false" customHeight="false" outlineLevel="0" collapsed="false">
      <c r="A361" s="49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customFormat="false" ht="15.75" hidden="false" customHeight="false" outlineLevel="0" collapsed="false">
      <c r="A362" s="49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customFormat="false" ht="15.75" hidden="false" customHeight="false" outlineLevel="0" collapsed="false">
      <c r="A363" s="49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customFormat="false" ht="15.75" hidden="false" customHeight="false" outlineLevel="0" collapsed="false">
      <c r="A364" s="49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customFormat="false" ht="15.75" hidden="false" customHeight="false" outlineLevel="0" collapsed="false">
      <c r="A365" s="49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customFormat="false" ht="15.75" hidden="false" customHeight="false" outlineLevel="0" collapsed="false">
      <c r="A366" s="49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customFormat="false" ht="15.75" hidden="false" customHeight="false" outlineLevel="0" collapsed="false">
      <c r="A367" s="49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customFormat="false" ht="15.75" hidden="false" customHeight="false" outlineLevel="0" collapsed="false">
      <c r="A368" s="49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customFormat="false" ht="15.75" hidden="false" customHeight="false" outlineLevel="0" collapsed="false">
      <c r="A369" s="49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customFormat="false" ht="15.75" hidden="false" customHeight="false" outlineLevel="0" collapsed="false">
      <c r="A370" s="49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customFormat="false" ht="15.75" hidden="false" customHeight="false" outlineLevel="0" collapsed="false">
      <c r="A371" s="49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customFormat="false" ht="15.75" hidden="false" customHeight="false" outlineLevel="0" collapsed="false">
      <c r="A372" s="49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customFormat="false" ht="15.75" hidden="false" customHeight="false" outlineLevel="0" collapsed="false">
      <c r="A373" s="49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customFormat="false" ht="15.75" hidden="false" customHeight="false" outlineLevel="0" collapsed="false">
      <c r="A374" s="49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customFormat="false" ht="15.75" hidden="false" customHeight="false" outlineLevel="0" collapsed="false">
      <c r="A375" s="49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customFormat="false" ht="15.75" hidden="false" customHeight="false" outlineLevel="0" collapsed="false">
      <c r="A376" s="49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customFormat="false" ht="15.75" hidden="false" customHeight="false" outlineLevel="0" collapsed="false">
      <c r="A377" s="49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customFormat="false" ht="15.75" hidden="false" customHeight="false" outlineLevel="0" collapsed="false">
      <c r="A378" s="49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customFormat="false" ht="15.75" hidden="false" customHeight="false" outlineLevel="0" collapsed="false">
      <c r="A379" s="49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customFormat="false" ht="15.75" hidden="false" customHeight="false" outlineLevel="0" collapsed="false">
      <c r="A380" s="49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customFormat="false" ht="15.75" hidden="false" customHeight="false" outlineLevel="0" collapsed="false">
      <c r="A381" s="49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customFormat="false" ht="15.75" hidden="false" customHeight="false" outlineLevel="0" collapsed="false">
      <c r="A382" s="49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customFormat="false" ht="15.75" hidden="false" customHeight="false" outlineLevel="0" collapsed="false">
      <c r="A383" s="49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customFormat="false" ht="15.75" hidden="false" customHeight="false" outlineLevel="0" collapsed="false">
      <c r="A384" s="49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customFormat="false" ht="15.75" hidden="false" customHeight="false" outlineLevel="0" collapsed="false">
      <c r="A385" s="49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customFormat="false" ht="15.75" hidden="false" customHeight="false" outlineLevel="0" collapsed="false">
      <c r="A386" s="49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customFormat="false" ht="15.75" hidden="false" customHeight="false" outlineLevel="0" collapsed="false">
      <c r="A387" s="49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customFormat="false" ht="15.75" hidden="false" customHeight="false" outlineLevel="0" collapsed="false">
      <c r="A388" s="49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customFormat="false" ht="15.75" hidden="false" customHeight="false" outlineLevel="0" collapsed="false">
      <c r="A389" s="49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customFormat="false" ht="15.75" hidden="false" customHeight="false" outlineLevel="0" collapsed="false">
      <c r="A390" s="49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customFormat="false" ht="15.75" hidden="false" customHeight="false" outlineLevel="0" collapsed="false">
      <c r="A391" s="49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customFormat="false" ht="15.75" hidden="false" customHeight="false" outlineLevel="0" collapsed="false">
      <c r="A392" s="49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customFormat="false" ht="15.75" hidden="false" customHeight="false" outlineLevel="0" collapsed="false">
      <c r="A393" s="49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customFormat="false" ht="15.75" hidden="false" customHeight="false" outlineLevel="0" collapsed="false">
      <c r="A394" s="49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customFormat="false" ht="15.75" hidden="false" customHeight="false" outlineLevel="0" collapsed="false">
      <c r="A395" s="49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customFormat="false" ht="15.75" hidden="false" customHeight="false" outlineLevel="0" collapsed="false">
      <c r="A396" s="49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customFormat="false" ht="15.75" hidden="false" customHeight="false" outlineLevel="0" collapsed="false">
      <c r="A397" s="49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customFormat="false" ht="15.75" hidden="false" customHeight="false" outlineLevel="0" collapsed="false">
      <c r="A398" s="49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customFormat="false" ht="15.75" hidden="false" customHeight="false" outlineLevel="0" collapsed="false">
      <c r="A399" s="49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customFormat="false" ht="15.75" hidden="false" customHeight="false" outlineLevel="0" collapsed="false">
      <c r="A400" s="49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customFormat="false" ht="15.75" hidden="false" customHeight="false" outlineLevel="0" collapsed="false">
      <c r="A401" s="49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customFormat="false" ht="15.75" hidden="false" customHeight="false" outlineLevel="0" collapsed="false">
      <c r="A402" s="49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customFormat="false" ht="15.75" hidden="false" customHeight="false" outlineLevel="0" collapsed="false">
      <c r="A403" s="49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customFormat="false" ht="15.75" hidden="false" customHeight="false" outlineLevel="0" collapsed="false">
      <c r="A404" s="49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customFormat="false" ht="15.75" hidden="false" customHeight="false" outlineLevel="0" collapsed="false">
      <c r="A405" s="49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customFormat="false" ht="15.75" hidden="false" customHeight="false" outlineLevel="0" collapsed="false">
      <c r="A406" s="49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customFormat="false" ht="15.75" hidden="false" customHeight="false" outlineLevel="0" collapsed="false">
      <c r="A407" s="49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customFormat="false" ht="15.75" hidden="false" customHeight="false" outlineLevel="0" collapsed="false">
      <c r="A408" s="49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customFormat="false" ht="15.75" hidden="false" customHeight="false" outlineLevel="0" collapsed="false">
      <c r="A409" s="49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customFormat="false" ht="15.75" hidden="false" customHeight="false" outlineLevel="0" collapsed="false">
      <c r="A410" s="49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customFormat="false" ht="15.75" hidden="false" customHeight="false" outlineLevel="0" collapsed="false">
      <c r="A411" s="49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customFormat="false" ht="15.75" hidden="false" customHeight="false" outlineLevel="0" collapsed="false">
      <c r="A412" s="49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customFormat="false" ht="15.75" hidden="false" customHeight="false" outlineLevel="0" collapsed="false">
      <c r="A413" s="49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customFormat="false" ht="15.75" hidden="false" customHeight="false" outlineLevel="0" collapsed="false">
      <c r="A414" s="49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customFormat="false" ht="15.75" hidden="false" customHeight="false" outlineLevel="0" collapsed="false">
      <c r="A415" s="49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customFormat="false" ht="15.75" hidden="false" customHeight="false" outlineLevel="0" collapsed="false">
      <c r="A416" s="49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customFormat="false" ht="15.75" hidden="false" customHeight="false" outlineLevel="0" collapsed="false">
      <c r="A417" s="49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customFormat="false" ht="15.75" hidden="false" customHeight="false" outlineLevel="0" collapsed="false">
      <c r="A418" s="49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customFormat="false" ht="15.75" hidden="false" customHeight="false" outlineLevel="0" collapsed="false">
      <c r="A419" s="49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customFormat="false" ht="15.75" hidden="false" customHeight="false" outlineLevel="0" collapsed="false">
      <c r="A420" s="49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customFormat="false" ht="15.75" hidden="false" customHeight="false" outlineLevel="0" collapsed="false">
      <c r="A421" s="49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customFormat="false" ht="15.75" hidden="false" customHeight="false" outlineLevel="0" collapsed="false">
      <c r="A422" s="49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customFormat="false" ht="15.75" hidden="false" customHeight="false" outlineLevel="0" collapsed="false">
      <c r="A423" s="49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customFormat="false" ht="15.75" hidden="false" customHeight="false" outlineLevel="0" collapsed="false">
      <c r="A424" s="49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customFormat="false" ht="15.75" hidden="false" customHeight="false" outlineLevel="0" collapsed="false">
      <c r="A425" s="49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customFormat="false" ht="15.75" hidden="false" customHeight="false" outlineLevel="0" collapsed="false">
      <c r="A426" s="49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customFormat="false" ht="15.75" hidden="false" customHeight="false" outlineLevel="0" collapsed="false">
      <c r="A427" s="49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customFormat="false" ht="15.75" hidden="false" customHeight="false" outlineLevel="0" collapsed="false">
      <c r="A428" s="49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customFormat="false" ht="15.75" hidden="false" customHeight="false" outlineLevel="0" collapsed="false">
      <c r="A429" s="49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customFormat="false" ht="15.75" hidden="false" customHeight="false" outlineLevel="0" collapsed="false">
      <c r="A430" s="49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customFormat="false" ht="15.75" hidden="false" customHeight="false" outlineLevel="0" collapsed="false">
      <c r="A431" s="49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customFormat="false" ht="15.75" hidden="false" customHeight="false" outlineLevel="0" collapsed="false">
      <c r="A432" s="49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customFormat="false" ht="15.75" hidden="false" customHeight="false" outlineLevel="0" collapsed="false">
      <c r="A433" s="49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customFormat="false" ht="15.75" hidden="false" customHeight="false" outlineLevel="0" collapsed="false">
      <c r="A434" s="49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customFormat="false" ht="15.75" hidden="false" customHeight="false" outlineLevel="0" collapsed="false">
      <c r="A435" s="49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customFormat="false" ht="15.75" hidden="false" customHeight="false" outlineLevel="0" collapsed="false">
      <c r="A436" s="49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customFormat="false" ht="15.75" hidden="false" customHeight="false" outlineLevel="0" collapsed="false">
      <c r="A437" s="49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customFormat="false" ht="15.75" hidden="false" customHeight="false" outlineLevel="0" collapsed="false">
      <c r="A438" s="49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customFormat="false" ht="15.75" hidden="false" customHeight="false" outlineLevel="0" collapsed="false">
      <c r="A439" s="49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customFormat="false" ht="15.75" hidden="false" customHeight="false" outlineLevel="0" collapsed="false">
      <c r="A440" s="49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customFormat="false" ht="15.75" hidden="false" customHeight="false" outlineLevel="0" collapsed="false">
      <c r="A441" s="49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customFormat="false" ht="15.75" hidden="false" customHeight="false" outlineLevel="0" collapsed="false">
      <c r="A442" s="49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customFormat="false" ht="15.75" hidden="false" customHeight="false" outlineLevel="0" collapsed="false">
      <c r="A443" s="49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customFormat="false" ht="15.75" hidden="false" customHeight="false" outlineLevel="0" collapsed="false">
      <c r="A444" s="49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customFormat="false" ht="15.75" hidden="false" customHeight="false" outlineLevel="0" collapsed="false">
      <c r="A445" s="49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customFormat="false" ht="15.75" hidden="false" customHeight="false" outlineLevel="0" collapsed="false">
      <c r="A446" s="49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customFormat="false" ht="15.75" hidden="false" customHeight="false" outlineLevel="0" collapsed="false">
      <c r="A447" s="49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customFormat="false" ht="15.75" hidden="false" customHeight="false" outlineLevel="0" collapsed="false">
      <c r="A448" s="49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customFormat="false" ht="15.75" hidden="false" customHeight="false" outlineLevel="0" collapsed="false">
      <c r="A449" s="49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customFormat="false" ht="15.75" hidden="false" customHeight="false" outlineLevel="0" collapsed="false">
      <c r="A450" s="49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customFormat="false" ht="15.75" hidden="false" customHeight="false" outlineLevel="0" collapsed="false">
      <c r="A451" s="49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customFormat="false" ht="15.75" hidden="false" customHeight="false" outlineLevel="0" collapsed="false">
      <c r="A452" s="49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customFormat="false" ht="15.75" hidden="false" customHeight="false" outlineLevel="0" collapsed="false">
      <c r="A453" s="49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customFormat="false" ht="15.75" hidden="false" customHeight="false" outlineLevel="0" collapsed="false">
      <c r="A454" s="49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customFormat="false" ht="15.75" hidden="false" customHeight="false" outlineLevel="0" collapsed="false">
      <c r="A455" s="49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customFormat="false" ht="15.75" hidden="false" customHeight="false" outlineLevel="0" collapsed="false">
      <c r="A456" s="49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customFormat="false" ht="15.75" hidden="false" customHeight="false" outlineLevel="0" collapsed="false">
      <c r="A457" s="49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customFormat="false" ht="15.75" hidden="false" customHeight="false" outlineLevel="0" collapsed="false">
      <c r="A458" s="49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customFormat="false" ht="15.75" hidden="false" customHeight="false" outlineLevel="0" collapsed="false">
      <c r="A459" s="49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customFormat="false" ht="15.75" hidden="false" customHeight="false" outlineLevel="0" collapsed="false">
      <c r="A460" s="49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customFormat="false" ht="15.75" hidden="false" customHeight="false" outlineLevel="0" collapsed="false">
      <c r="A461" s="49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customFormat="false" ht="15.75" hidden="false" customHeight="false" outlineLevel="0" collapsed="false">
      <c r="A462" s="49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customFormat="false" ht="15.75" hidden="false" customHeight="false" outlineLevel="0" collapsed="false">
      <c r="A463" s="49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customFormat="false" ht="15.75" hidden="false" customHeight="false" outlineLevel="0" collapsed="false">
      <c r="A464" s="49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customFormat="false" ht="15.75" hidden="false" customHeight="false" outlineLevel="0" collapsed="false">
      <c r="A465" s="49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customFormat="false" ht="15.75" hidden="false" customHeight="false" outlineLevel="0" collapsed="false">
      <c r="A466" s="49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customFormat="false" ht="15.75" hidden="false" customHeight="false" outlineLevel="0" collapsed="false">
      <c r="A467" s="49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customFormat="false" ht="15.75" hidden="false" customHeight="false" outlineLevel="0" collapsed="false">
      <c r="A468" s="49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customFormat="false" ht="15.75" hidden="false" customHeight="false" outlineLevel="0" collapsed="false">
      <c r="A469" s="49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customFormat="false" ht="15.75" hidden="false" customHeight="false" outlineLevel="0" collapsed="false">
      <c r="A470" s="49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customFormat="false" ht="15.75" hidden="false" customHeight="false" outlineLevel="0" collapsed="false">
      <c r="A471" s="49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customFormat="false" ht="15.75" hidden="false" customHeight="false" outlineLevel="0" collapsed="false">
      <c r="A472" s="49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customFormat="false" ht="15.75" hidden="false" customHeight="false" outlineLevel="0" collapsed="false">
      <c r="A473" s="49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customFormat="false" ht="15.75" hidden="false" customHeight="false" outlineLevel="0" collapsed="false">
      <c r="A474" s="49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customFormat="false" ht="15.75" hidden="false" customHeight="false" outlineLevel="0" collapsed="false">
      <c r="A475" s="49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customFormat="false" ht="15.75" hidden="false" customHeight="false" outlineLevel="0" collapsed="false">
      <c r="A476" s="49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customFormat="false" ht="15.75" hidden="false" customHeight="false" outlineLevel="0" collapsed="false">
      <c r="A477" s="49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customFormat="false" ht="15.75" hidden="false" customHeight="false" outlineLevel="0" collapsed="false">
      <c r="A478" s="49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customFormat="false" ht="15.75" hidden="false" customHeight="false" outlineLevel="0" collapsed="false">
      <c r="A479" s="49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customFormat="false" ht="15.75" hidden="false" customHeight="false" outlineLevel="0" collapsed="false">
      <c r="A480" s="49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customFormat="false" ht="15.75" hidden="false" customHeight="false" outlineLevel="0" collapsed="false">
      <c r="A481" s="49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customFormat="false" ht="15.75" hidden="false" customHeight="false" outlineLevel="0" collapsed="false">
      <c r="A482" s="49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customFormat="false" ht="15.75" hidden="false" customHeight="false" outlineLevel="0" collapsed="false">
      <c r="A483" s="49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customFormat="false" ht="15.75" hidden="false" customHeight="false" outlineLevel="0" collapsed="false">
      <c r="A484" s="49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customFormat="false" ht="15.75" hidden="false" customHeight="false" outlineLevel="0" collapsed="false">
      <c r="A485" s="49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customFormat="false" ht="15.75" hidden="false" customHeight="false" outlineLevel="0" collapsed="false">
      <c r="A486" s="49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customFormat="false" ht="15.75" hidden="false" customHeight="false" outlineLevel="0" collapsed="false">
      <c r="A487" s="49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customFormat="false" ht="15.75" hidden="false" customHeight="false" outlineLevel="0" collapsed="false">
      <c r="A488" s="49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customFormat="false" ht="15.75" hidden="false" customHeight="false" outlineLevel="0" collapsed="false">
      <c r="A489" s="49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customFormat="false" ht="15.75" hidden="false" customHeight="false" outlineLevel="0" collapsed="false">
      <c r="A490" s="49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customFormat="false" ht="15.75" hidden="false" customHeight="false" outlineLevel="0" collapsed="false">
      <c r="A491" s="49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customFormat="false" ht="15.75" hidden="false" customHeight="false" outlineLevel="0" collapsed="false">
      <c r="A492" s="49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customFormat="false" ht="15.75" hidden="false" customHeight="false" outlineLevel="0" collapsed="false">
      <c r="A493" s="49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customFormat="false" ht="15.75" hidden="false" customHeight="false" outlineLevel="0" collapsed="false">
      <c r="A494" s="49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customFormat="false" ht="15.75" hidden="false" customHeight="false" outlineLevel="0" collapsed="false">
      <c r="A495" s="49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customFormat="false" ht="15.75" hidden="false" customHeight="false" outlineLevel="0" collapsed="false">
      <c r="A496" s="49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customFormat="false" ht="15.75" hidden="false" customHeight="false" outlineLevel="0" collapsed="false">
      <c r="A497" s="49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customFormat="false" ht="15.75" hidden="false" customHeight="false" outlineLevel="0" collapsed="false">
      <c r="A498" s="49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customFormat="false" ht="15.75" hidden="false" customHeight="false" outlineLevel="0" collapsed="false">
      <c r="A499" s="49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customFormat="false" ht="15.75" hidden="false" customHeight="false" outlineLevel="0" collapsed="false">
      <c r="A500" s="49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customFormat="false" ht="15.75" hidden="false" customHeight="false" outlineLevel="0" collapsed="false">
      <c r="A501" s="49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customFormat="false" ht="15.75" hidden="false" customHeight="false" outlineLevel="0" collapsed="false">
      <c r="A502" s="49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customFormat="false" ht="15.75" hidden="false" customHeight="false" outlineLevel="0" collapsed="false">
      <c r="A503" s="49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customFormat="false" ht="15.75" hidden="false" customHeight="false" outlineLevel="0" collapsed="false">
      <c r="A504" s="49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customFormat="false" ht="15.75" hidden="false" customHeight="false" outlineLevel="0" collapsed="false">
      <c r="A505" s="49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customFormat="false" ht="15.75" hidden="false" customHeight="false" outlineLevel="0" collapsed="false">
      <c r="A506" s="49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customFormat="false" ht="15.75" hidden="false" customHeight="false" outlineLevel="0" collapsed="false">
      <c r="A507" s="49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customFormat="false" ht="15.75" hidden="false" customHeight="false" outlineLevel="0" collapsed="false">
      <c r="A508" s="49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customFormat="false" ht="15.75" hidden="false" customHeight="false" outlineLevel="0" collapsed="false">
      <c r="A509" s="49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customFormat="false" ht="15.75" hidden="false" customHeight="false" outlineLevel="0" collapsed="false">
      <c r="A510" s="49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customFormat="false" ht="15.75" hidden="false" customHeight="false" outlineLevel="0" collapsed="false">
      <c r="A511" s="49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customFormat="false" ht="15.75" hidden="false" customHeight="false" outlineLevel="0" collapsed="false">
      <c r="A512" s="49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customFormat="false" ht="15.75" hidden="false" customHeight="false" outlineLevel="0" collapsed="false">
      <c r="A513" s="49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customFormat="false" ht="15.75" hidden="false" customHeight="false" outlineLevel="0" collapsed="false">
      <c r="A514" s="49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customFormat="false" ht="15.75" hidden="false" customHeight="false" outlineLevel="0" collapsed="false">
      <c r="A515" s="49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customFormat="false" ht="15.75" hidden="false" customHeight="false" outlineLevel="0" collapsed="false">
      <c r="A516" s="49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customFormat="false" ht="15.75" hidden="false" customHeight="false" outlineLevel="0" collapsed="false">
      <c r="A517" s="49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customFormat="false" ht="15.75" hidden="false" customHeight="false" outlineLevel="0" collapsed="false">
      <c r="A518" s="49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customFormat="false" ht="15.75" hidden="false" customHeight="false" outlineLevel="0" collapsed="false">
      <c r="A519" s="49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customFormat="false" ht="15.75" hidden="false" customHeight="false" outlineLevel="0" collapsed="false">
      <c r="A520" s="49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customFormat="false" ht="15.75" hidden="false" customHeight="false" outlineLevel="0" collapsed="false">
      <c r="A521" s="49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customFormat="false" ht="15.75" hidden="false" customHeight="false" outlineLevel="0" collapsed="false">
      <c r="A522" s="49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customFormat="false" ht="15.75" hidden="false" customHeight="false" outlineLevel="0" collapsed="false">
      <c r="A523" s="49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customFormat="false" ht="15.75" hidden="false" customHeight="false" outlineLevel="0" collapsed="false">
      <c r="A524" s="49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customFormat="false" ht="15.75" hidden="false" customHeight="false" outlineLevel="0" collapsed="false">
      <c r="A525" s="49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customFormat="false" ht="15.75" hidden="false" customHeight="false" outlineLevel="0" collapsed="false">
      <c r="A526" s="49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customFormat="false" ht="15.75" hidden="false" customHeight="false" outlineLevel="0" collapsed="false">
      <c r="A527" s="49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customFormat="false" ht="15.75" hidden="false" customHeight="false" outlineLevel="0" collapsed="false">
      <c r="A528" s="49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customFormat="false" ht="15.75" hidden="false" customHeight="false" outlineLevel="0" collapsed="false">
      <c r="A529" s="49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customFormat="false" ht="15.75" hidden="false" customHeight="false" outlineLevel="0" collapsed="false">
      <c r="A530" s="49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customFormat="false" ht="15.75" hidden="false" customHeight="false" outlineLevel="0" collapsed="false">
      <c r="A531" s="49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customFormat="false" ht="15.75" hidden="false" customHeight="false" outlineLevel="0" collapsed="false">
      <c r="A532" s="49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customFormat="false" ht="15.75" hidden="false" customHeight="false" outlineLevel="0" collapsed="false">
      <c r="A533" s="49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customFormat="false" ht="15.75" hidden="false" customHeight="false" outlineLevel="0" collapsed="false">
      <c r="A534" s="49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customFormat="false" ht="15.75" hidden="false" customHeight="false" outlineLevel="0" collapsed="false">
      <c r="A535" s="49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customFormat="false" ht="15.75" hidden="false" customHeight="false" outlineLevel="0" collapsed="false">
      <c r="A536" s="49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customFormat="false" ht="15.75" hidden="false" customHeight="false" outlineLevel="0" collapsed="false">
      <c r="A537" s="49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customFormat="false" ht="15.75" hidden="false" customHeight="false" outlineLevel="0" collapsed="false">
      <c r="A538" s="49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customFormat="false" ht="15.75" hidden="false" customHeight="false" outlineLevel="0" collapsed="false">
      <c r="A539" s="49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customFormat="false" ht="15.75" hidden="false" customHeight="false" outlineLevel="0" collapsed="false">
      <c r="A540" s="49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customFormat="false" ht="15.75" hidden="false" customHeight="false" outlineLevel="0" collapsed="false">
      <c r="A541" s="49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customFormat="false" ht="15.75" hidden="false" customHeight="false" outlineLevel="0" collapsed="false">
      <c r="A542" s="49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customFormat="false" ht="15.75" hidden="false" customHeight="false" outlineLevel="0" collapsed="false">
      <c r="A543" s="49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customFormat="false" ht="15.75" hidden="false" customHeight="false" outlineLevel="0" collapsed="false">
      <c r="A544" s="49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customFormat="false" ht="15.75" hidden="false" customHeight="false" outlineLevel="0" collapsed="false">
      <c r="A545" s="49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customFormat="false" ht="15.75" hidden="false" customHeight="false" outlineLevel="0" collapsed="false">
      <c r="A546" s="49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customFormat="false" ht="15.75" hidden="false" customHeight="false" outlineLevel="0" collapsed="false">
      <c r="A547" s="49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customFormat="false" ht="15.75" hidden="false" customHeight="false" outlineLevel="0" collapsed="false">
      <c r="A548" s="49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customFormat="false" ht="15.75" hidden="false" customHeight="false" outlineLevel="0" collapsed="false">
      <c r="A549" s="49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customFormat="false" ht="15.75" hidden="false" customHeight="false" outlineLevel="0" collapsed="false">
      <c r="A550" s="49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customFormat="false" ht="15.75" hidden="false" customHeight="false" outlineLevel="0" collapsed="false">
      <c r="A551" s="49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customFormat="false" ht="15.75" hidden="false" customHeight="false" outlineLevel="0" collapsed="false">
      <c r="A552" s="49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customFormat="false" ht="15.75" hidden="false" customHeight="false" outlineLevel="0" collapsed="false">
      <c r="A553" s="49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customFormat="false" ht="15.75" hidden="false" customHeight="false" outlineLevel="0" collapsed="false">
      <c r="A554" s="49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customFormat="false" ht="15.75" hidden="false" customHeight="false" outlineLevel="0" collapsed="false">
      <c r="A555" s="49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customFormat="false" ht="15.75" hidden="false" customHeight="false" outlineLevel="0" collapsed="false">
      <c r="A556" s="49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customFormat="false" ht="15.75" hidden="false" customHeight="false" outlineLevel="0" collapsed="false">
      <c r="A557" s="49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customFormat="false" ht="15.75" hidden="false" customHeight="false" outlineLevel="0" collapsed="false">
      <c r="A558" s="49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customFormat="false" ht="15.75" hidden="false" customHeight="false" outlineLevel="0" collapsed="false">
      <c r="A559" s="49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customFormat="false" ht="15.75" hidden="false" customHeight="false" outlineLevel="0" collapsed="false">
      <c r="A560" s="49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customFormat="false" ht="15.75" hidden="false" customHeight="false" outlineLevel="0" collapsed="false">
      <c r="A561" s="49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customFormat="false" ht="15.75" hidden="false" customHeight="false" outlineLevel="0" collapsed="false">
      <c r="A562" s="49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customFormat="false" ht="15.75" hidden="false" customHeight="false" outlineLevel="0" collapsed="false">
      <c r="A563" s="49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customFormat="false" ht="15.75" hidden="false" customHeight="false" outlineLevel="0" collapsed="false">
      <c r="A564" s="49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customFormat="false" ht="15.75" hidden="false" customHeight="false" outlineLevel="0" collapsed="false">
      <c r="A565" s="49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customFormat="false" ht="15.75" hidden="false" customHeight="false" outlineLevel="0" collapsed="false">
      <c r="A566" s="49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customFormat="false" ht="15.75" hidden="false" customHeight="false" outlineLevel="0" collapsed="false">
      <c r="A567" s="49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customFormat="false" ht="15.75" hidden="false" customHeight="false" outlineLevel="0" collapsed="false">
      <c r="A568" s="49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customFormat="false" ht="15.75" hidden="false" customHeight="false" outlineLevel="0" collapsed="false">
      <c r="A569" s="49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customFormat="false" ht="15.75" hidden="false" customHeight="false" outlineLevel="0" collapsed="false">
      <c r="A570" s="49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customFormat="false" ht="15.75" hidden="false" customHeight="false" outlineLevel="0" collapsed="false">
      <c r="A571" s="49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customFormat="false" ht="15.75" hidden="false" customHeight="false" outlineLevel="0" collapsed="false">
      <c r="A572" s="49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customFormat="false" ht="15.75" hidden="false" customHeight="false" outlineLevel="0" collapsed="false">
      <c r="A573" s="49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customFormat="false" ht="15.75" hidden="false" customHeight="false" outlineLevel="0" collapsed="false">
      <c r="A574" s="49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customFormat="false" ht="15.75" hidden="false" customHeight="false" outlineLevel="0" collapsed="false">
      <c r="A575" s="49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customFormat="false" ht="15.75" hidden="false" customHeight="false" outlineLevel="0" collapsed="false">
      <c r="A576" s="49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customFormat="false" ht="15.75" hidden="false" customHeight="false" outlineLevel="0" collapsed="false">
      <c r="A577" s="49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customFormat="false" ht="15.75" hidden="false" customHeight="false" outlineLevel="0" collapsed="false">
      <c r="A578" s="49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customFormat="false" ht="15.75" hidden="false" customHeight="false" outlineLevel="0" collapsed="false">
      <c r="A579" s="49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customFormat="false" ht="15.75" hidden="false" customHeight="false" outlineLevel="0" collapsed="false">
      <c r="A580" s="49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customFormat="false" ht="15.75" hidden="false" customHeight="false" outlineLevel="0" collapsed="false">
      <c r="A581" s="49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customFormat="false" ht="15.75" hidden="false" customHeight="false" outlineLevel="0" collapsed="false">
      <c r="A582" s="49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customFormat="false" ht="15.75" hidden="false" customHeight="false" outlineLevel="0" collapsed="false">
      <c r="A583" s="49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customFormat="false" ht="15.75" hidden="false" customHeight="false" outlineLevel="0" collapsed="false">
      <c r="A584" s="49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customFormat="false" ht="15.75" hidden="false" customHeight="false" outlineLevel="0" collapsed="false">
      <c r="A585" s="49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customFormat="false" ht="15.75" hidden="false" customHeight="false" outlineLevel="0" collapsed="false">
      <c r="A586" s="49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customFormat="false" ht="15.75" hidden="false" customHeight="false" outlineLevel="0" collapsed="false">
      <c r="A587" s="49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customFormat="false" ht="15.75" hidden="false" customHeight="false" outlineLevel="0" collapsed="false">
      <c r="A588" s="49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customFormat="false" ht="15.75" hidden="false" customHeight="false" outlineLevel="0" collapsed="false">
      <c r="A589" s="49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customFormat="false" ht="15.75" hidden="false" customHeight="false" outlineLevel="0" collapsed="false">
      <c r="A590" s="49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customFormat="false" ht="15.75" hidden="false" customHeight="false" outlineLevel="0" collapsed="false">
      <c r="A591" s="49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customFormat="false" ht="15.75" hidden="false" customHeight="false" outlineLevel="0" collapsed="false">
      <c r="A592" s="49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customFormat="false" ht="15.75" hidden="false" customHeight="false" outlineLevel="0" collapsed="false">
      <c r="A593" s="49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customFormat="false" ht="15.75" hidden="false" customHeight="false" outlineLevel="0" collapsed="false">
      <c r="A594" s="49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customFormat="false" ht="15.75" hidden="false" customHeight="false" outlineLevel="0" collapsed="false">
      <c r="A595" s="49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customFormat="false" ht="15.75" hidden="false" customHeight="false" outlineLevel="0" collapsed="false">
      <c r="A596" s="49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customFormat="false" ht="15.75" hidden="false" customHeight="false" outlineLevel="0" collapsed="false">
      <c r="A597" s="49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customFormat="false" ht="15.75" hidden="false" customHeight="false" outlineLevel="0" collapsed="false">
      <c r="A598" s="49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customFormat="false" ht="15.75" hidden="false" customHeight="false" outlineLevel="0" collapsed="false">
      <c r="A599" s="49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customFormat="false" ht="15.75" hidden="false" customHeight="false" outlineLevel="0" collapsed="false">
      <c r="A600" s="49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customFormat="false" ht="15.75" hidden="false" customHeight="false" outlineLevel="0" collapsed="false">
      <c r="A601" s="49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customFormat="false" ht="15.75" hidden="false" customHeight="false" outlineLevel="0" collapsed="false">
      <c r="A602" s="49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customFormat="false" ht="15.75" hidden="false" customHeight="false" outlineLevel="0" collapsed="false">
      <c r="A603" s="49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customFormat="false" ht="15.75" hidden="false" customHeight="false" outlineLevel="0" collapsed="false">
      <c r="A604" s="49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customFormat="false" ht="15.75" hidden="false" customHeight="false" outlineLevel="0" collapsed="false">
      <c r="A605" s="49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customFormat="false" ht="15.75" hidden="false" customHeight="false" outlineLevel="0" collapsed="false">
      <c r="A606" s="49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customFormat="false" ht="15.75" hidden="false" customHeight="false" outlineLevel="0" collapsed="false">
      <c r="A607" s="49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customFormat="false" ht="15.75" hidden="false" customHeight="false" outlineLevel="0" collapsed="false">
      <c r="A608" s="49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customFormat="false" ht="15.75" hidden="false" customHeight="false" outlineLevel="0" collapsed="false">
      <c r="A609" s="49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customFormat="false" ht="15.75" hidden="false" customHeight="false" outlineLevel="0" collapsed="false">
      <c r="A610" s="49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customFormat="false" ht="15.75" hidden="false" customHeight="false" outlineLevel="0" collapsed="false">
      <c r="A611" s="49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customFormat="false" ht="15.75" hidden="false" customHeight="false" outlineLevel="0" collapsed="false">
      <c r="A612" s="49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customFormat="false" ht="15.75" hidden="false" customHeight="false" outlineLevel="0" collapsed="false">
      <c r="A613" s="49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customFormat="false" ht="15.75" hidden="false" customHeight="false" outlineLevel="0" collapsed="false">
      <c r="A614" s="49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customFormat="false" ht="15.75" hidden="false" customHeight="false" outlineLevel="0" collapsed="false">
      <c r="A615" s="49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customFormat="false" ht="15.75" hidden="false" customHeight="false" outlineLevel="0" collapsed="false">
      <c r="A616" s="49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customFormat="false" ht="15.75" hidden="false" customHeight="false" outlineLevel="0" collapsed="false">
      <c r="A617" s="49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customFormat="false" ht="15.75" hidden="false" customHeight="false" outlineLevel="0" collapsed="false">
      <c r="A618" s="49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customFormat="false" ht="15.75" hidden="false" customHeight="false" outlineLevel="0" collapsed="false">
      <c r="A619" s="49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customFormat="false" ht="15.75" hidden="false" customHeight="false" outlineLevel="0" collapsed="false">
      <c r="A620" s="49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customFormat="false" ht="15.75" hidden="false" customHeight="false" outlineLevel="0" collapsed="false">
      <c r="A621" s="49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customFormat="false" ht="15.75" hidden="false" customHeight="false" outlineLevel="0" collapsed="false">
      <c r="A622" s="49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customFormat="false" ht="15.75" hidden="false" customHeight="false" outlineLevel="0" collapsed="false">
      <c r="A623" s="49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customFormat="false" ht="15.75" hidden="false" customHeight="false" outlineLevel="0" collapsed="false">
      <c r="A624" s="49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customFormat="false" ht="15.75" hidden="false" customHeight="false" outlineLevel="0" collapsed="false">
      <c r="A625" s="49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customFormat="false" ht="15.75" hidden="false" customHeight="false" outlineLevel="0" collapsed="false">
      <c r="A626" s="49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customFormat="false" ht="15.75" hidden="false" customHeight="false" outlineLevel="0" collapsed="false">
      <c r="A627" s="49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customFormat="false" ht="15.75" hidden="false" customHeight="false" outlineLevel="0" collapsed="false">
      <c r="A628" s="49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customFormat="false" ht="15.75" hidden="false" customHeight="false" outlineLevel="0" collapsed="false">
      <c r="A629" s="49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customFormat="false" ht="15.75" hidden="false" customHeight="false" outlineLevel="0" collapsed="false">
      <c r="A630" s="49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customFormat="false" ht="15.75" hidden="false" customHeight="false" outlineLevel="0" collapsed="false">
      <c r="A631" s="49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customFormat="false" ht="15.75" hidden="false" customHeight="false" outlineLevel="0" collapsed="false">
      <c r="A632" s="49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customFormat="false" ht="15.75" hidden="false" customHeight="false" outlineLevel="0" collapsed="false">
      <c r="A633" s="49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customFormat="false" ht="15.75" hidden="false" customHeight="false" outlineLevel="0" collapsed="false">
      <c r="A634" s="49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customFormat="false" ht="15.75" hidden="false" customHeight="false" outlineLevel="0" collapsed="false">
      <c r="A635" s="49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customFormat="false" ht="15.75" hidden="false" customHeight="false" outlineLevel="0" collapsed="false">
      <c r="A636" s="49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customFormat="false" ht="15.75" hidden="false" customHeight="false" outlineLevel="0" collapsed="false">
      <c r="A637" s="49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customFormat="false" ht="15.75" hidden="false" customHeight="false" outlineLevel="0" collapsed="false">
      <c r="A638" s="49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customFormat="false" ht="15.75" hidden="false" customHeight="false" outlineLevel="0" collapsed="false">
      <c r="A639" s="49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customFormat="false" ht="15.75" hidden="false" customHeight="false" outlineLevel="0" collapsed="false">
      <c r="A640" s="49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customFormat="false" ht="15.75" hidden="false" customHeight="false" outlineLevel="0" collapsed="false">
      <c r="A641" s="49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customFormat="false" ht="15.75" hidden="false" customHeight="false" outlineLevel="0" collapsed="false">
      <c r="A642" s="49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customFormat="false" ht="15.75" hidden="false" customHeight="false" outlineLevel="0" collapsed="false">
      <c r="A643" s="49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customFormat="false" ht="15.75" hidden="false" customHeight="false" outlineLevel="0" collapsed="false">
      <c r="A644" s="49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customFormat="false" ht="15.75" hidden="false" customHeight="false" outlineLevel="0" collapsed="false">
      <c r="A645" s="49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customFormat="false" ht="15.75" hidden="false" customHeight="false" outlineLevel="0" collapsed="false">
      <c r="A646" s="49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customFormat="false" ht="15.75" hidden="false" customHeight="false" outlineLevel="0" collapsed="false">
      <c r="A647" s="49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customFormat="false" ht="15.75" hidden="false" customHeight="false" outlineLevel="0" collapsed="false">
      <c r="A648" s="49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customFormat="false" ht="15.75" hidden="false" customHeight="false" outlineLevel="0" collapsed="false">
      <c r="A649" s="49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customFormat="false" ht="15.75" hidden="false" customHeight="false" outlineLevel="0" collapsed="false">
      <c r="A650" s="49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customFormat="false" ht="15.75" hidden="false" customHeight="false" outlineLevel="0" collapsed="false">
      <c r="A651" s="49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customFormat="false" ht="15.75" hidden="false" customHeight="false" outlineLevel="0" collapsed="false">
      <c r="A652" s="49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customFormat="false" ht="15.75" hidden="false" customHeight="false" outlineLevel="0" collapsed="false">
      <c r="A653" s="49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customFormat="false" ht="15.75" hidden="false" customHeight="false" outlineLevel="0" collapsed="false">
      <c r="A654" s="49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customFormat="false" ht="15.75" hidden="false" customHeight="false" outlineLevel="0" collapsed="false">
      <c r="A655" s="49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customFormat="false" ht="15.75" hidden="false" customHeight="false" outlineLevel="0" collapsed="false">
      <c r="A656" s="49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customFormat="false" ht="15.75" hidden="false" customHeight="false" outlineLevel="0" collapsed="false">
      <c r="A657" s="49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customFormat="false" ht="15.75" hidden="false" customHeight="false" outlineLevel="0" collapsed="false">
      <c r="A658" s="49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customFormat="false" ht="15.75" hidden="false" customHeight="false" outlineLevel="0" collapsed="false">
      <c r="A659" s="49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customFormat="false" ht="15.75" hidden="false" customHeight="false" outlineLevel="0" collapsed="false">
      <c r="A660" s="49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customFormat="false" ht="15.75" hidden="false" customHeight="false" outlineLevel="0" collapsed="false">
      <c r="A661" s="49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customFormat="false" ht="15.75" hidden="false" customHeight="false" outlineLevel="0" collapsed="false">
      <c r="A662" s="49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customFormat="false" ht="15.75" hidden="false" customHeight="false" outlineLevel="0" collapsed="false">
      <c r="A663" s="49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customFormat="false" ht="15.75" hidden="false" customHeight="false" outlineLevel="0" collapsed="false">
      <c r="A664" s="49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customFormat="false" ht="15.75" hidden="false" customHeight="false" outlineLevel="0" collapsed="false">
      <c r="A665" s="49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customFormat="false" ht="15.75" hidden="false" customHeight="false" outlineLevel="0" collapsed="false">
      <c r="A666" s="49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customFormat="false" ht="15.75" hidden="false" customHeight="false" outlineLevel="0" collapsed="false">
      <c r="A667" s="49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customFormat="false" ht="15.75" hidden="false" customHeight="false" outlineLevel="0" collapsed="false">
      <c r="A668" s="49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customFormat="false" ht="15.75" hidden="false" customHeight="false" outlineLevel="0" collapsed="false">
      <c r="A669" s="49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customFormat="false" ht="15.75" hidden="false" customHeight="false" outlineLevel="0" collapsed="false">
      <c r="A670" s="49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customFormat="false" ht="15.75" hidden="false" customHeight="false" outlineLevel="0" collapsed="false">
      <c r="A671" s="49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customFormat="false" ht="15.75" hidden="false" customHeight="false" outlineLevel="0" collapsed="false">
      <c r="A672" s="49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customFormat="false" ht="15.75" hidden="false" customHeight="false" outlineLevel="0" collapsed="false">
      <c r="A673" s="49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customFormat="false" ht="15.75" hidden="false" customHeight="false" outlineLevel="0" collapsed="false">
      <c r="A674" s="49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customFormat="false" ht="15.75" hidden="false" customHeight="false" outlineLevel="0" collapsed="false">
      <c r="A675" s="49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customFormat="false" ht="15.75" hidden="false" customHeight="false" outlineLevel="0" collapsed="false">
      <c r="A676" s="49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customFormat="false" ht="15.75" hidden="false" customHeight="false" outlineLevel="0" collapsed="false">
      <c r="A677" s="49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customFormat="false" ht="15.75" hidden="false" customHeight="false" outlineLevel="0" collapsed="false">
      <c r="A678" s="49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customFormat="false" ht="15.75" hidden="false" customHeight="false" outlineLevel="0" collapsed="false">
      <c r="A679" s="49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customFormat="false" ht="15.75" hidden="false" customHeight="false" outlineLevel="0" collapsed="false">
      <c r="A680" s="49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customFormat="false" ht="15.75" hidden="false" customHeight="false" outlineLevel="0" collapsed="false">
      <c r="A681" s="49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customFormat="false" ht="15.75" hidden="false" customHeight="false" outlineLevel="0" collapsed="false">
      <c r="A682" s="49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customFormat="false" ht="15.75" hidden="false" customHeight="false" outlineLevel="0" collapsed="false">
      <c r="A683" s="49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customFormat="false" ht="15.75" hidden="false" customHeight="false" outlineLevel="0" collapsed="false">
      <c r="A684" s="49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customFormat="false" ht="15.75" hidden="false" customHeight="false" outlineLevel="0" collapsed="false">
      <c r="A685" s="49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customFormat="false" ht="15.75" hidden="false" customHeight="false" outlineLevel="0" collapsed="false">
      <c r="A686" s="49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customFormat="false" ht="15.75" hidden="false" customHeight="false" outlineLevel="0" collapsed="false">
      <c r="A687" s="49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customFormat="false" ht="15.75" hidden="false" customHeight="false" outlineLevel="0" collapsed="false">
      <c r="A688" s="49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customFormat="false" ht="15.75" hidden="false" customHeight="false" outlineLevel="0" collapsed="false">
      <c r="A689" s="49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customFormat="false" ht="15.75" hidden="false" customHeight="false" outlineLevel="0" collapsed="false">
      <c r="A690" s="49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customFormat="false" ht="15.75" hidden="false" customHeight="false" outlineLevel="0" collapsed="false">
      <c r="A691" s="49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customFormat="false" ht="15.75" hidden="false" customHeight="false" outlineLevel="0" collapsed="false">
      <c r="A692" s="49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customFormat="false" ht="15.75" hidden="false" customHeight="false" outlineLevel="0" collapsed="false">
      <c r="A693" s="49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customFormat="false" ht="15.75" hidden="false" customHeight="false" outlineLevel="0" collapsed="false">
      <c r="A694" s="49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customFormat="false" ht="15.75" hidden="false" customHeight="false" outlineLevel="0" collapsed="false">
      <c r="A695" s="49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customFormat="false" ht="15.75" hidden="false" customHeight="false" outlineLevel="0" collapsed="false">
      <c r="A696" s="49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customFormat="false" ht="15.75" hidden="false" customHeight="false" outlineLevel="0" collapsed="false">
      <c r="A697" s="49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customFormat="false" ht="15.75" hidden="false" customHeight="false" outlineLevel="0" collapsed="false">
      <c r="A698" s="49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customFormat="false" ht="15.75" hidden="false" customHeight="false" outlineLevel="0" collapsed="false">
      <c r="A699" s="49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customFormat="false" ht="15.75" hidden="false" customHeight="false" outlineLevel="0" collapsed="false">
      <c r="A700" s="49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customFormat="false" ht="15.75" hidden="false" customHeight="false" outlineLevel="0" collapsed="false">
      <c r="A701" s="49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customFormat="false" ht="15.75" hidden="false" customHeight="false" outlineLevel="0" collapsed="false">
      <c r="A702" s="49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customFormat="false" ht="15.75" hidden="false" customHeight="false" outlineLevel="0" collapsed="false">
      <c r="A703" s="49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customFormat="false" ht="15.75" hidden="false" customHeight="false" outlineLevel="0" collapsed="false">
      <c r="A704" s="49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customFormat="false" ht="15.75" hidden="false" customHeight="false" outlineLevel="0" collapsed="false">
      <c r="A705" s="49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customFormat="false" ht="15.75" hidden="false" customHeight="false" outlineLevel="0" collapsed="false">
      <c r="A706" s="49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customFormat="false" ht="15.75" hidden="false" customHeight="false" outlineLevel="0" collapsed="false">
      <c r="A707" s="49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customFormat="false" ht="15.75" hidden="false" customHeight="false" outlineLevel="0" collapsed="false">
      <c r="A708" s="49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customFormat="false" ht="15.75" hidden="false" customHeight="false" outlineLevel="0" collapsed="false">
      <c r="A709" s="49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customFormat="false" ht="15.75" hidden="false" customHeight="false" outlineLevel="0" collapsed="false">
      <c r="A710" s="49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customFormat="false" ht="15.75" hidden="false" customHeight="false" outlineLevel="0" collapsed="false">
      <c r="A711" s="49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customFormat="false" ht="15.75" hidden="false" customHeight="false" outlineLevel="0" collapsed="false">
      <c r="A712" s="49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customFormat="false" ht="15.75" hidden="false" customHeight="false" outlineLevel="0" collapsed="false">
      <c r="A713" s="49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customFormat="false" ht="15.75" hidden="false" customHeight="false" outlineLevel="0" collapsed="false">
      <c r="A714" s="49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customFormat="false" ht="15.75" hidden="false" customHeight="false" outlineLevel="0" collapsed="false">
      <c r="A715" s="49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customFormat="false" ht="15.75" hidden="false" customHeight="false" outlineLevel="0" collapsed="false">
      <c r="A716" s="49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customFormat="false" ht="15.75" hidden="false" customHeight="false" outlineLevel="0" collapsed="false">
      <c r="A717" s="49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customFormat="false" ht="15.75" hidden="false" customHeight="false" outlineLevel="0" collapsed="false">
      <c r="A718" s="49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customFormat="false" ht="15.75" hidden="false" customHeight="false" outlineLevel="0" collapsed="false">
      <c r="A719" s="49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customFormat="false" ht="15.75" hidden="false" customHeight="false" outlineLevel="0" collapsed="false">
      <c r="A720" s="49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customFormat="false" ht="15.75" hidden="false" customHeight="false" outlineLevel="0" collapsed="false">
      <c r="A721" s="49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customFormat="false" ht="15.75" hidden="false" customHeight="false" outlineLevel="0" collapsed="false">
      <c r="A722" s="49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customFormat="false" ht="15.75" hidden="false" customHeight="false" outlineLevel="0" collapsed="false">
      <c r="A723" s="49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customFormat="false" ht="15.75" hidden="false" customHeight="false" outlineLevel="0" collapsed="false">
      <c r="A724" s="49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customFormat="false" ht="15.75" hidden="false" customHeight="false" outlineLevel="0" collapsed="false">
      <c r="A725" s="49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customFormat="false" ht="15.75" hidden="false" customHeight="false" outlineLevel="0" collapsed="false">
      <c r="A726" s="49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customFormat="false" ht="15.75" hidden="false" customHeight="false" outlineLevel="0" collapsed="false">
      <c r="A727" s="49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customFormat="false" ht="15.75" hidden="false" customHeight="false" outlineLevel="0" collapsed="false">
      <c r="A728" s="49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customFormat="false" ht="15.75" hidden="false" customHeight="false" outlineLevel="0" collapsed="false">
      <c r="A729" s="49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customFormat="false" ht="15.75" hidden="false" customHeight="false" outlineLevel="0" collapsed="false">
      <c r="A730" s="49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customFormat="false" ht="15.75" hidden="false" customHeight="false" outlineLevel="0" collapsed="false">
      <c r="A731" s="49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customFormat="false" ht="15.75" hidden="false" customHeight="false" outlineLevel="0" collapsed="false">
      <c r="A732" s="49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customFormat="false" ht="15.75" hidden="false" customHeight="false" outlineLevel="0" collapsed="false">
      <c r="A733" s="49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customFormat="false" ht="15.75" hidden="false" customHeight="false" outlineLevel="0" collapsed="false">
      <c r="A734" s="49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customFormat="false" ht="15.75" hidden="false" customHeight="false" outlineLevel="0" collapsed="false">
      <c r="A735" s="49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customFormat="false" ht="15.75" hidden="false" customHeight="false" outlineLevel="0" collapsed="false">
      <c r="A736" s="49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customFormat="false" ht="15.75" hidden="false" customHeight="false" outlineLevel="0" collapsed="false">
      <c r="A737" s="49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customFormat="false" ht="15.75" hidden="false" customHeight="false" outlineLevel="0" collapsed="false">
      <c r="A738" s="49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customFormat="false" ht="15.75" hidden="false" customHeight="false" outlineLevel="0" collapsed="false">
      <c r="A739" s="49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customFormat="false" ht="15.75" hidden="false" customHeight="false" outlineLevel="0" collapsed="false">
      <c r="A740" s="49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customFormat="false" ht="15.75" hidden="false" customHeight="false" outlineLevel="0" collapsed="false">
      <c r="A741" s="49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customFormat="false" ht="15.75" hidden="false" customHeight="false" outlineLevel="0" collapsed="false">
      <c r="A742" s="49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customFormat="false" ht="15.75" hidden="false" customHeight="false" outlineLevel="0" collapsed="false">
      <c r="A743" s="49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customFormat="false" ht="15.75" hidden="false" customHeight="false" outlineLevel="0" collapsed="false">
      <c r="A744" s="49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customFormat="false" ht="15.75" hidden="false" customHeight="false" outlineLevel="0" collapsed="false">
      <c r="A745" s="49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customFormat="false" ht="15.75" hidden="false" customHeight="false" outlineLevel="0" collapsed="false">
      <c r="A746" s="49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customFormat="false" ht="15.75" hidden="false" customHeight="false" outlineLevel="0" collapsed="false">
      <c r="A747" s="49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customFormat="false" ht="15.75" hidden="false" customHeight="false" outlineLevel="0" collapsed="false">
      <c r="A748" s="49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customFormat="false" ht="15.75" hidden="false" customHeight="false" outlineLevel="0" collapsed="false">
      <c r="A749" s="49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customFormat="false" ht="15.75" hidden="false" customHeight="false" outlineLevel="0" collapsed="false">
      <c r="A750" s="49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customFormat="false" ht="15.75" hidden="false" customHeight="false" outlineLevel="0" collapsed="false">
      <c r="A751" s="49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customFormat="false" ht="15.75" hidden="false" customHeight="false" outlineLevel="0" collapsed="false">
      <c r="A752" s="49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customFormat="false" ht="15.75" hidden="false" customHeight="false" outlineLevel="0" collapsed="false">
      <c r="A753" s="49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customFormat="false" ht="15.75" hidden="false" customHeight="false" outlineLevel="0" collapsed="false">
      <c r="A754" s="49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customFormat="false" ht="15.75" hidden="false" customHeight="false" outlineLevel="0" collapsed="false">
      <c r="A755" s="49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customFormat="false" ht="15.75" hidden="false" customHeight="false" outlineLevel="0" collapsed="false">
      <c r="A756" s="49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customFormat="false" ht="15.75" hidden="false" customHeight="false" outlineLevel="0" collapsed="false">
      <c r="A757" s="49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customFormat="false" ht="15.75" hidden="false" customHeight="false" outlineLevel="0" collapsed="false">
      <c r="A758" s="49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customFormat="false" ht="15.75" hidden="false" customHeight="false" outlineLevel="0" collapsed="false">
      <c r="A759" s="49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customFormat="false" ht="15.75" hidden="false" customHeight="false" outlineLevel="0" collapsed="false">
      <c r="A760" s="49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customFormat="false" ht="15.75" hidden="false" customHeight="false" outlineLevel="0" collapsed="false">
      <c r="A761" s="49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customFormat="false" ht="15.75" hidden="false" customHeight="false" outlineLevel="0" collapsed="false">
      <c r="A762" s="49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customFormat="false" ht="15.75" hidden="false" customHeight="false" outlineLevel="0" collapsed="false">
      <c r="A763" s="49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customFormat="false" ht="15.75" hidden="false" customHeight="false" outlineLevel="0" collapsed="false">
      <c r="A764" s="49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customFormat="false" ht="15.75" hidden="false" customHeight="false" outlineLevel="0" collapsed="false">
      <c r="A765" s="49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customFormat="false" ht="15.75" hidden="false" customHeight="false" outlineLevel="0" collapsed="false">
      <c r="A766" s="49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customFormat="false" ht="15.75" hidden="false" customHeight="false" outlineLevel="0" collapsed="false">
      <c r="A767" s="49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customFormat="false" ht="15.75" hidden="false" customHeight="false" outlineLevel="0" collapsed="false">
      <c r="A768" s="49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customFormat="false" ht="15.75" hidden="false" customHeight="false" outlineLevel="0" collapsed="false">
      <c r="A769" s="49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customFormat="false" ht="15.75" hidden="false" customHeight="false" outlineLevel="0" collapsed="false">
      <c r="A770" s="49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customFormat="false" ht="15.75" hidden="false" customHeight="false" outlineLevel="0" collapsed="false">
      <c r="A771" s="49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customFormat="false" ht="15.75" hidden="false" customHeight="false" outlineLevel="0" collapsed="false">
      <c r="A772" s="49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customFormat="false" ht="15.75" hidden="false" customHeight="false" outlineLevel="0" collapsed="false">
      <c r="A773" s="49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customFormat="false" ht="15.75" hidden="false" customHeight="false" outlineLevel="0" collapsed="false">
      <c r="A774" s="49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customFormat="false" ht="15.75" hidden="false" customHeight="false" outlineLevel="0" collapsed="false">
      <c r="A775" s="49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customFormat="false" ht="15.75" hidden="false" customHeight="false" outlineLevel="0" collapsed="false">
      <c r="A776" s="49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customFormat="false" ht="15.75" hidden="false" customHeight="false" outlineLevel="0" collapsed="false">
      <c r="A777" s="49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customFormat="false" ht="15.75" hidden="false" customHeight="false" outlineLevel="0" collapsed="false">
      <c r="A778" s="49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customFormat="false" ht="15.75" hidden="false" customHeight="false" outlineLevel="0" collapsed="false">
      <c r="A779" s="49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customFormat="false" ht="15.75" hidden="false" customHeight="false" outlineLevel="0" collapsed="false">
      <c r="A780" s="49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customFormat="false" ht="15.75" hidden="false" customHeight="false" outlineLevel="0" collapsed="false">
      <c r="A781" s="49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customFormat="false" ht="15.75" hidden="false" customHeight="false" outlineLevel="0" collapsed="false">
      <c r="A782" s="49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customFormat="false" ht="15.75" hidden="false" customHeight="false" outlineLevel="0" collapsed="false">
      <c r="A783" s="49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customFormat="false" ht="15.75" hidden="false" customHeight="false" outlineLevel="0" collapsed="false">
      <c r="A784" s="49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customFormat="false" ht="15.75" hidden="false" customHeight="false" outlineLevel="0" collapsed="false">
      <c r="A785" s="49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customFormat="false" ht="15.75" hidden="false" customHeight="false" outlineLevel="0" collapsed="false">
      <c r="A786" s="49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customFormat="false" ht="15.75" hidden="false" customHeight="false" outlineLevel="0" collapsed="false">
      <c r="A787" s="49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customFormat="false" ht="15.75" hidden="false" customHeight="false" outlineLevel="0" collapsed="false">
      <c r="A788" s="49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customFormat="false" ht="15.75" hidden="false" customHeight="false" outlineLevel="0" collapsed="false">
      <c r="A789" s="49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customFormat="false" ht="15.75" hidden="false" customHeight="false" outlineLevel="0" collapsed="false">
      <c r="A790" s="49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customFormat="false" ht="15.75" hidden="false" customHeight="false" outlineLevel="0" collapsed="false">
      <c r="A791" s="49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customFormat="false" ht="15.75" hidden="false" customHeight="false" outlineLevel="0" collapsed="false">
      <c r="A792" s="49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customFormat="false" ht="15.75" hidden="false" customHeight="false" outlineLevel="0" collapsed="false">
      <c r="A793" s="49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customFormat="false" ht="15.75" hidden="false" customHeight="false" outlineLevel="0" collapsed="false">
      <c r="A794" s="49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customFormat="false" ht="15.75" hidden="false" customHeight="false" outlineLevel="0" collapsed="false">
      <c r="A795" s="49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customFormat="false" ht="15.75" hidden="false" customHeight="false" outlineLevel="0" collapsed="false">
      <c r="A796" s="49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customFormat="false" ht="15.75" hidden="false" customHeight="false" outlineLevel="0" collapsed="false">
      <c r="A797" s="49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customFormat="false" ht="15.75" hidden="false" customHeight="false" outlineLevel="0" collapsed="false">
      <c r="A798" s="49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customFormat="false" ht="15.75" hidden="false" customHeight="false" outlineLevel="0" collapsed="false">
      <c r="A799" s="49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customFormat="false" ht="15.75" hidden="false" customHeight="false" outlineLevel="0" collapsed="false">
      <c r="A800" s="49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customFormat="false" ht="15.75" hidden="false" customHeight="false" outlineLevel="0" collapsed="false">
      <c r="A801" s="49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customFormat="false" ht="15.75" hidden="false" customHeight="false" outlineLevel="0" collapsed="false">
      <c r="A802" s="49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customFormat="false" ht="15.75" hidden="false" customHeight="false" outlineLevel="0" collapsed="false">
      <c r="A803" s="49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customFormat="false" ht="15.75" hidden="false" customHeight="false" outlineLevel="0" collapsed="false">
      <c r="A804" s="49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customFormat="false" ht="15.75" hidden="false" customHeight="false" outlineLevel="0" collapsed="false">
      <c r="A805" s="49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customFormat="false" ht="15.75" hidden="false" customHeight="false" outlineLevel="0" collapsed="false">
      <c r="A806" s="49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customFormat="false" ht="15.75" hidden="false" customHeight="false" outlineLevel="0" collapsed="false">
      <c r="A807" s="49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customFormat="false" ht="15.75" hidden="false" customHeight="false" outlineLevel="0" collapsed="false">
      <c r="A808" s="49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customFormat="false" ht="15.75" hidden="false" customHeight="false" outlineLevel="0" collapsed="false">
      <c r="A809" s="49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customFormat="false" ht="15.75" hidden="false" customHeight="false" outlineLevel="0" collapsed="false">
      <c r="A810" s="49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customFormat="false" ht="15.75" hidden="false" customHeight="false" outlineLevel="0" collapsed="false">
      <c r="A811" s="49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customFormat="false" ht="15.75" hidden="false" customHeight="false" outlineLevel="0" collapsed="false">
      <c r="A812" s="49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customFormat="false" ht="15.75" hidden="false" customHeight="false" outlineLevel="0" collapsed="false">
      <c r="A813" s="49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customFormat="false" ht="15.75" hidden="false" customHeight="false" outlineLevel="0" collapsed="false">
      <c r="A814" s="49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customFormat="false" ht="15.75" hidden="false" customHeight="false" outlineLevel="0" collapsed="false">
      <c r="A815" s="49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customFormat="false" ht="15.75" hidden="false" customHeight="false" outlineLevel="0" collapsed="false">
      <c r="A816" s="49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customFormat="false" ht="15.75" hidden="false" customHeight="false" outlineLevel="0" collapsed="false">
      <c r="A817" s="49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customFormat="false" ht="15.75" hidden="false" customHeight="false" outlineLevel="0" collapsed="false">
      <c r="A818" s="49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customFormat="false" ht="15.75" hidden="false" customHeight="false" outlineLevel="0" collapsed="false">
      <c r="A819" s="49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customFormat="false" ht="15.75" hidden="false" customHeight="false" outlineLevel="0" collapsed="false">
      <c r="A820" s="49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customFormat="false" ht="15.75" hidden="false" customHeight="false" outlineLevel="0" collapsed="false">
      <c r="A821" s="49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customFormat="false" ht="15.75" hidden="false" customHeight="false" outlineLevel="0" collapsed="false">
      <c r="A822" s="49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customFormat="false" ht="15.75" hidden="false" customHeight="false" outlineLevel="0" collapsed="false">
      <c r="A823" s="49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customFormat="false" ht="15.75" hidden="false" customHeight="false" outlineLevel="0" collapsed="false">
      <c r="A824" s="49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customFormat="false" ht="15.75" hidden="false" customHeight="false" outlineLevel="0" collapsed="false">
      <c r="A825" s="49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customFormat="false" ht="15.75" hidden="false" customHeight="false" outlineLevel="0" collapsed="false">
      <c r="A826" s="49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customFormat="false" ht="15.75" hidden="false" customHeight="false" outlineLevel="0" collapsed="false">
      <c r="A827" s="49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customFormat="false" ht="15.75" hidden="false" customHeight="false" outlineLevel="0" collapsed="false">
      <c r="A828" s="49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customFormat="false" ht="15.75" hidden="false" customHeight="false" outlineLevel="0" collapsed="false">
      <c r="A829" s="49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customFormat="false" ht="15.75" hidden="false" customHeight="false" outlineLevel="0" collapsed="false">
      <c r="A830" s="49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customFormat="false" ht="15.75" hidden="false" customHeight="false" outlineLevel="0" collapsed="false">
      <c r="A831" s="49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customFormat="false" ht="15.75" hidden="false" customHeight="false" outlineLevel="0" collapsed="false">
      <c r="A832" s="49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customFormat="false" ht="15.75" hidden="false" customHeight="false" outlineLevel="0" collapsed="false">
      <c r="A833" s="49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customFormat="false" ht="15.75" hidden="false" customHeight="false" outlineLevel="0" collapsed="false">
      <c r="A834" s="49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customFormat="false" ht="15.75" hidden="false" customHeight="false" outlineLevel="0" collapsed="false">
      <c r="A835" s="49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customFormat="false" ht="15.75" hidden="false" customHeight="false" outlineLevel="0" collapsed="false">
      <c r="A836" s="49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customFormat="false" ht="15.75" hidden="false" customHeight="false" outlineLevel="0" collapsed="false">
      <c r="A837" s="49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customFormat="false" ht="15.75" hidden="false" customHeight="false" outlineLevel="0" collapsed="false">
      <c r="A838" s="49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customFormat="false" ht="15.75" hidden="false" customHeight="false" outlineLevel="0" collapsed="false">
      <c r="A839" s="49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customFormat="false" ht="15.75" hidden="false" customHeight="false" outlineLevel="0" collapsed="false">
      <c r="A840" s="49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customFormat="false" ht="15.75" hidden="false" customHeight="false" outlineLevel="0" collapsed="false">
      <c r="A841" s="49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customFormat="false" ht="15.75" hidden="false" customHeight="false" outlineLevel="0" collapsed="false">
      <c r="A842" s="49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customFormat="false" ht="15.75" hidden="false" customHeight="false" outlineLevel="0" collapsed="false">
      <c r="A843" s="49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customFormat="false" ht="15.75" hidden="false" customHeight="false" outlineLevel="0" collapsed="false">
      <c r="A844" s="49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customFormat="false" ht="15.75" hidden="false" customHeight="false" outlineLevel="0" collapsed="false">
      <c r="A845" s="49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customFormat="false" ht="15.75" hidden="false" customHeight="false" outlineLevel="0" collapsed="false">
      <c r="A846" s="49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customFormat="false" ht="15.75" hidden="false" customHeight="false" outlineLevel="0" collapsed="false">
      <c r="A847" s="49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customFormat="false" ht="15.75" hidden="false" customHeight="false" outlineLevel="0" collapsed="false">
      <c r="A848" s="49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customFormat="false" ht="15.75" hidden="false" customHeight="false" outlineLevel="0" collapsed="false">
      <c r="A849" s="49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customFormat="false" ht="15.75" hidden="false" customHeight="false" outlineLevel="0" collapsed="false">
      <c r="A850" s="49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customFormat="false" ht="15.75" hidden="false" customHeight="false" outlineLevel="0" collapsed="false">
      <c r="A851" s="49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customFormat="false" ht="15.75" hidden="false" customHeight="false" outlineLevel="0" collapsed="false">
      <c r="A852" s="49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customFormat="false" ht="15.75" hidden="false" customHeight="false" outlineLevel="0" collapsed="false">
      <c r="A853" s="49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customFormat="false" ht="15.75" hidden="false" customHeight="false" outlineLevel="0" collapsed="false">
      <c r="A854" s="49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customFormat="false" ht="15.75" hidden="false" customHeight="false" outlineLevel="0" collapsed="false">
      <c r="A855" s="49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customFormat="false" ht="15.75" hidden="false" customHeight="false" outlineLevel="0" collapsed="false">
      <c r="A856" s="49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customFormat="false" ht="15.75" hidden="false" customHeight="false" outlineLevel="0" collapsed="false">
      <c r="A857" s="49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customFormat="false" ht="15.75" hidden="false" customHeight="false" outlineLevel="0" collapsed="false">
      <c r="A858" s="49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customFormat="false" ht="15.75" hidden="false" customHeight="false" outlineLevel="0" collapsed="false">
      <c r="A859" s="49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customFormat="false" ht="15.75" hidden="false" customHeight="false" outlineLevel="0" collapsed="false">
      <c r="A860" s="49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customFormat="false" ht="15.75" hidden="false" customHeight="false" outlineLevel="0" collapsed="false">
      <c r="A861" s="49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customFormat="false" ht="15.75" hidden="false" customHeight="false" outlineLevel="0" collapsed="false">
      <c r="A862" s="49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customFormat="false" ht="15.75" hidden="false" customHeight="false" outlineLevel="0" collapsed="false">
      <c r="A863" s="49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customFormat="false" ht="15.75" hidden="false" customHeight="false" outlineLevel="0" collapsed="false">
      <c r="A864" s="49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customFormat="false" ht="15.75" hidden="false" customHeight="false" outlineLevel="0" collapsed="false">
      <c r="A865" s="49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customFormat="false" ht="15.75" hidden="false" customHeight="false" outlineLevel="0" collapsed="false">
      <c r="A866" s="49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customFormat="false" ht="15.75" hidden="false" customHeight="false" outlineLevel="0" collapsed="false">
      <c r="A867" s="49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customFormat="false" ht="15.75" hidden="false" customHeight="false" outlineLevel="0" collapsed="false">
      <c r="A868" s="49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customFormat="false" ht="15.75" hidden="false" customHeight="false" outlineLevel="0" collapsed="false">
      <c r="A869" s="49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customFormat="false" ht="15.75" hidden="false" customHeight="false" outlineLevel="0" collapsed="false">
      <c r="A870" s="49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customFormat="false" ht="15.75" hidden="false" customHeight="false" outlineLevel="0" collapsed="false">
      <c r="A871" s="49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customFormat="false" ht="15.75" hidden="false" customHeight="false" outlineLevel="0" collapsed="false">
      <c r="A872" s="49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customFormat="false" ht="15.75" hidden="false" customHeight="false" outlineLevel="0" collapsed="false">
      <c r="A873" s="49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customFormat="false" ht="15.75" hidden="false" customHeight="false" outlineLevel="0" collapsed="false">
      <c r="A874" s="49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customFormat="false" ht="15.75" hidden="false" customHeight="false" outlineLevel="0" collapsed="false">
      <c r="A875" s="49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customFormat="false" ht="15.75" hidden="false" customHeight="false" outlineLevel="0" collapsed="false">
      <c r="A876" s="49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customFormat="false" ht="15.75" hidden="false" customHeight="false" outlineLevel="0" collapsed="false">
      <c r="A877" s="49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customFormat="false" ht="15.75" hidden="false" customHeight="false" outlineLevel="0" collapsed="false">
      <c r="A878" s="49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customFormat="false" ht="15.75" hidden="false" customHeight="false" outlineLevel="0" collapsed="false">
      <c r="A879" s="49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customFormat="false" ht="15.75" hidden="false" customHeight="false" outlineLevel="0" collapsed="false">
      <c r="A880" s="49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customFormat="false" ht="15.75" hidden="false" customHeight="false" outlineLevel="0" collapsed="false">
      <c r="A881" s="49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customFormat="false" ht="15.75" hidden="false" customHeight="false" outlineLevel="0" collapsed="false">
      <c r="A882" s="49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customFormat="false" ht="15.75" hidden="false" customHeight="false" outlineLevel="0" collapsed="false">
      <c r="A883" s="49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customFormat="false" ht="15.75" hidden="false" customHeight="false" outlineLevel="0" collapsed="false">
      <c r="A884" s="49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customFormat="false" ht="15.75" hidden="false" customHeight="false" outlineLevel="0" collapsed="false">
      <c r="A885" s="49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customFormat="false" ht="15.75" hidden="false" customHeight="false" outlineLevel="0" collapsed="false">
      <c r="A886" s="49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customFormat="false" ht="15.75" hidden="false" customHeight="false" outlineLevel="0" collapsed="false">
      <c r="A887" s="49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customFormat="false" ht="15.75" hidden="false" customHeight="false" outlineLevel="0" collapsed="false">
      <c r="A888" s="49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customFormat="false" ht="15.75" hidden="false" customHeight="false" outlineLevel="0" collapsed="false">
      <c r="A889" s="49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customFormat="false" ht="15.75" hidden="false" customHeight="false" outlineLevel="0" collapsed="false">
      <c r="A890" s="49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customFormat="false" ht="15.75" hidden="false" customHeight="false" outlineLevel="0" collapsed="false">
      <c r="A891" s="49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customFormat="false" ht="15.75" hidden="false" customHeight="false" outlineLevel="0" collapsed="false">
      <c r="A892" s="49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customFormat="false" ht="15.75" hidden="false" customHeight="false" outlineLevel="0" collapsed="false">
      <c r="A893" s="49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customFormat="false" ht="15.75" hidden="false" customHeight="false" outlineLevel="0" collapsed="false">
      <c r="A894" s="49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customFormat="false" ht="15.75" hidden="false" customHeight="false" outlineLevel="0" collapsed="false">
      <c r="A895" s="49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customFormat="false" ht="15.75" hidden="false" customHeight="false" outlineLevel="0" collapsed="false">
      <c r="A896" s="49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customFormat="false" ht="15.75" hidden="false" customHeight="false" outlineLevel="0" collapsed="false">
      <c r="A897" s="49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customFormat="false" ht="15.75" hidden="false" customHeight="false" outlineLevel="0" collapsed="false">
      <c r="A898" s="49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customFormat="false" ht="15.75" hidden="false" customHeight="false" outlineLevel="0" collapsed="false">
      <c r="A899" s="49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customFormat="false" ht="15.75" hidden="false" customHeight="false" outlineLevel="0" collapsed="false">
      <c r="A900" s="49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customFormat="false" ht="15.75" hidden="false" customHeight="false" outlineLevel="0" collapsed="false">
      <c r="A901" s="49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customFormat="false" ht="15.75" hidden="false" customHeight="false" outlineLevel="0" collapsed="false">
      <c r="A902" s="49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customFormat="false" ht="15.75" hidden="false" customHeight="false" outlineLevel="0" collapsed="false">
      <c r="A903" s="49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customFormat="false" ht="15.75" hidden="false" customHeight="false" outlineLevel="0" collapsed="false">
      <c r="A904" s="49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customFormat="false" ht="15.75" hidden="false" customHeight="false" outlineLevel="0" collapsed="false">
      <c r="A905" s="49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customFormat="false" ht="15.75" hidden="false" customHeight="false" outlineLevel="0" collapsed="false">
      <c r="A906" s="49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customFormat="false" ht="15.75" hidden="false" customHeight="false" outlineLevel="0" collapsed="false">
      <c r="A907" s="49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customFormat="false" ht="15.75" hidden="false" customHeight="false" outlineLevel="0" collapsed="false">
      <c r="A908" s="49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customFormat="false" ht="15.75" hidden="false" customHeight="false" outlineLevel="0" collapsed="false">
      <c r="A909" s="49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customFormat="false" ht="15.75" hidden="false" customHeight="false" outlineLevel="0" collapsed="false">
      <c r="A910" s="49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customFormat="false" ht="15.75" hidden="false" customHeight="false" outlineLevel="0" collapsed="false">
      <c r="A911" s="49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customFormat="false" ht="15.75" hidden="false" customHeight="false" outlineLevel="0" collapsed="false">
      <c r="A912" s="49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customFormat="false" ht="15.75" hidden="false" customHeight="false" outlineLevel="0" collapsed="false">
      <c r="A913" s="49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customFormat="false" ht="15.75" hidden="false" customHeight="false" outlineLevel="0" collapsed="false">
      <c r="A914" s="49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customFormat="false" ht="15.75" hidden="false" customHeight="false" outlineLevel="0" collapsed="false">
      <c r="A915" s="49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customFormat="false" ht="15.75" hidden="false" customHeight="false" outlineLevel="0" collapsed="false">
      <c r="A916" s="49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customFormat="false" ht="15.75" hidden="false" customHeight="false" outlineLevel="0" collapsed="false">
      <c r="A917" s="49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customFormat="false" ht="15.75" hidden="false" customHeight="false" outlineLevel="0" collapsed="false">
      <c r="A918" s="49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customFormat="false" ht="15.75" hidden="false" customHeight="false" outlineLevel="0" collapsed="false">
      <c r="A919" s="49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customFormat="false" ht="15.75" hidden="false" customHeight="false" outlineLevel="0" collapsed="false">
      <c r="A920" s="49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customFormat="false" ht="15.75" hidden="false" customHeight="false" outlineLevel="0" collapsed="false">
      <c r="A921" s="49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customFormat="false" ht="15.75" hidden="false" customHeight="false" outlineLevel="0" collapsed="false">
      <c r="A922" s="49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customFormat="false" ht="15.75" hidden="false" customHeight="false" outlineLevel="0" collapsed="false">
      <c r="A923" s="49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customFormat="false" ht="15.75" hidden="false" customHeight="false" outlineLevel="0" collapsed="false">
      <c r="A924" s="49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customFormat="false" ht="15.75" hidden="false" customHeight="false" outlineLevel="0" collapsed="false">
      <c r="A925" s="49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customFormat="false" ht="15.75" hidden="false" customHeight="false" outlineLevel="0" collapsed="false">
      <c r="A926" s="49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customFormat="false" ht="15.75" hidden="false" customHeight="false" outlineLevel="0" collapsed="false">
      <c r="A927" s="49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customFormat="false" ht="15.75" hidden="false" customHeight="false" outlineLevel="0" collapsed="false">
      <c r="A928" s="49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customFormat="false" ht="15.75" hidden="false" customHeight="false" outlineLevel="0" collapsed="false">
      <c r="A929" s="49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customFormat="false" ht="15.75" hidden="false" customHeight="false" outlineLevel="0" collapsed="false">
      <c r="A930" s="49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customFormat="false" ht="15.75" hidden="false" customHeight="false" outlineLevel="0" collapsed="false">
      <c r="A931" s="49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customFormat="false" ht="15.75" hidden="false" customHeight="false" outlineLevel="0" collapsed="false">
      <c r="A932" s="49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customFormat="false" ht="15.75" hidden="false" customHeight="false" outlineLevel="0" collapsed="false">
      <c r="A933" s="49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customFormat="false" ht="15.75" hidden="false" customHeight="false" outlineLevel="0" collapsed="false">
      <c r="A934" s="49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customFormat="false" ht="15.75" hidden="false" customHeight="false" outlineLevel="0" collapsed="false">
      <c r="A935" s="49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customFormat="false" ht="15.75" hidden="false" customHeight="false" outlineLevel="0" collapsed="false">
      <c r="A936" s="49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customFormat="false" ht="15.75" hidden="false" customHeight="false" outlineLevel="0" collapsed="false">
      <c r="A937" s="49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customFormat="false" ht="15.75" hidden="false" customHeight="false" outlineLevel="0" collapsed="false">
      <c r="A938" s="49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customFormat="false" ht="15.75" hidden="false" customHeight="false" outlineLevel="0" collapsed="false">
      <c r="A939" s="49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customFormat="false" ht="15.75" hidden="false" customHeight="false" outlineLevel="0" collapsed="false">
      <c r="A940" s="49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customFormat="false" ht="15.75" hidden="false" customHeight="false" outlineLevel="0" collapsed="false">
      <c r="A941" s="49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customFormat="false" ht="15.75" hidden="false" customHeight="false" outlineLevel="0" collapsed="false">
      <c r="A942" s="49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customFormat="false" ht="15.75" hidden="false" customHeight="false" outlineLevel="0" collapsed="false">
      <c r="A943" s="49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customFormat="false" ht="15.75" hidden="false" customHeight="false" outlineLevel="0" collapsed="false">
      <c r="A944" s="49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customFormat="false" ht="15.75" hidden="false" customHeight="false" outlineLevel="0" collapsed="false">
      <c r="A945" s="49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customFormat="false" ht="15.75" hidden="false" customHeight="false" outlineLevel="0" collapsed="false">
      <c r="A946" s="49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customFormat="false" ht="15.75" hidden="false" customHeight="false" outlineLevel="0" collapsed="false">
      <c r="A947" s="49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customFormat="false" ht="15.75" hidden="false" customHeight="false" outlineLevel="0" collapsed="false">
      <c r="A948" s="49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customFormat="false" ht="15.75" hidden="false" customHeight="false" outlineLevel="0" collapsed="false">
      <c r="A949" s="49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customFormat="false" ht="15.75" hidden="false" customHeight="false" outlineLevel="0" collapsed="false">
      <c r="A950" s="49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customFormat="false" ht="15.75" hidden="false" customHeight="false" outlineLevel="0" collapsed="false">
      <c r="A951" s="49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customFormat="false" ht="15.75" hidden="false" customHeight="false" outlineLevel="0" collapsed="false">
      <c r="A952" s="49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customFormat="false" ht="15.75" hidden="false" customHeight="false" outlineLevel="0" collapsed="false">
      <c r="A953" s="49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customFormat="false" ht="15.75" hidden="false" customHeight="false" outlineLevel="0" collapsed="false">
      <c r="A954" s="49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customFormat="false" ht="15.75" hidden="false" customHeight="false" outlineLevel="0" collapsed="false">
      <c r="A955" s="49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customFormat="false" ht="15.75" hidden="false" customHeight="false" outlineLevel="0" collapsed="false">
      <c r="A956" s="49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customFormat="false" ht="15.75" hidden="false" customHeight="false" outlineLevel="0" collapsed="false">
      <c r="A957" s="49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customFormat="false" ht="15.75" hidden="false" customHeight="false" outlineLevel="0" collapsed="false">
      <c r="A958" s="49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customFormat="false" ht="15.75" hidden="false" customHeight="false" outlineLevel="0" collapsed="false">
      <c r="A959" s="49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customFormat="false" ht="15.75" hidden="false" customHeight="false" outlineLevel="0" collapsed="false">
      <c r="A960" s="49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customFormat="false" ht="15.75" hidden="false" customHeight="false" outlineLevel="0" collapsed="false">
      <c r="A961" s="49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customFormat="false" ht="15.75" hidden="false" customHeight="false" outlineLevel="0" collapsed="false">
      <c r="A962" s="49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customFormat="false" ht="15.75" hidden="false" customHeight="false" outlineLevel="0" collapsed="false">
      <c r="A963" s="49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customFormat="false" ht="15.75" hidden="false" customHeight="false" outlineLevel="0" collapsed="false">
      <c r="A964" s="49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customFormat="false" ht="15.75" hidden="false" customHeight="false" outlineLevel="0" collapsed="false">
      <c r="A965" s="49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customFormat="false" ht="15.75" hidden="false" customHeight="false" outlineLevel="0" collapsed="false">
      <c r="A966" s="49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customFormat="false" ht="15.75" hidden="false" customHeight="false" outlineLevel="0" collapsed="false">
      <c r="A967" s="49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customFormat="false" ht="15.75" hidden="false" customHeight="false" outlineLevel="0" collapsed="false">
      <c r="A968" s="49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customFormat="false" ht="15.75" hidden="false" customHeight="false" outlineLevel="0" collapsed="false">
      <c r="A969" s="49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customFormat="false" ht="15.75" hidden="false" customHeight="false" outlineLevel="0" collapsed="false">
      <c r="A970" s="49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customFormat="false" ht="15.75" hidden="false" customHeight="false" outlineLevel="0" collapsed="false">
      <c r="A971" s="49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customFormat="false" ht="15.75" hidden="false" customHeight="false" outlineLevel="0" collapsed="false">
      <c r="A972" s="49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customFormat="false" ht="15.75" hidden="false" customHeight="false" outlineLevel="0" collapsed="false">
      <c r="A973" s="49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customFormat="false" ht="15.75" hidden="false" customHeight="false" outlineLevel="0" collapsed="false">
      <c r="A974" s="49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customFormat="false" ht="15.75" hidden="false" customHeight="false" outlineLevel="0" collapsed="false">
      <c r="A975" s="49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customFormat="false" ht="15.75" hidden="false" customHeight="false" outlineLevel="0" collapsed="false">
      <c r="A976" s="49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customFormat="false" ht="15.75" hidden="false" customHeight="false" outlineLevel="0" collapsed="false">
      <c r="A977" s="49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customFormat="false" ht="15.75" hidden="false" customHeight="false" outlineLevel="0" collapsed="false">
      <c r="A978" s="49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customFormat="false" ht="15.75" hidden="false" customHeight="false" outlineLevel="0" collapsed="false">
      <c r="A979" s="49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customFormat="false" ht="15.75" hidden="false" customHeight="false" outlineLevel="0" collapsed="false">
      <c r="A980" s="49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customFormat="false" ht="15.75" hidden="false" customHeight="false" outlineLevel="0" collapsed="false">
      <c r="A981" s="49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customFormat="false" ht="15.75" hidden="false" customHeight="false" outlineLevel="0" collapsed="false">
      <c r="A982" s="49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customFormat="false" ht="15.75" hidden="false" customHeight="false" outlineLevel="0" collapsed="false">
      <c r="A983" s="49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customFormat="false" ht="15.75" hidden="false" customHeight="false" outlineLevel="0" collapsed="false">
      <c r="A984" s="49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customFormat="false" ht="15.75" hidden="false" customHeight="false" outlineLevel="0" collapsed="false">
      <c r="A985" s="49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customFormat="false" ht="15.75" hidden="false" customHeight="false" outlineLevel="0" collapsed="false">
      <c r="A986" s="49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customFormat="false" ht="15.75" hidden="false" customHeight="false" outlineLevel="0" collapsed="false">
      <c r="A987" s="49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customFormat="false" ht="15.75" hidden="false" customHeight="false" outlineLevel="0" collapsed="false">
      <c r="A988" s="49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customFormat="false" ht="15.75" hidden="false" customHeight="false" outlineLevel="0" collapsed="false">
      <c r="A989" s="49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customFormat="false" ht="15.75" hidden="false" customHeight="false" outlineLevel="0" collapsed="false">
      <c r="A990" s="49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customFormat="false" ht="15.75" hidden="false" customHeight="false" outlineLevel="0" collapsed="false">
      <c r="A991" s="49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customFormat="false" ht="15.75" hidden="false" customHeight="false" outlineLevel="0" collapsed="false">
      <c r="A992" s="49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customFormat="false" ht="15.75" hidden="false" customHeight="false" outlineLevel="0" collapsed="false">
      <c r="A993" s="49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customFormat="false" ht="15.75" hidden="false" customHeight="false" outlineLevel="0" collapsed="false">
      <c r="A994" s="49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customFormat="false" ht="15.75" hidden="false" customHeight="false" outlineLevel="0" collapsed="false">
      <c r="A995" s="49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customFormat="false" ht="15.75" hidden="false" customHeight="false" outlineLevel="0" collapsed="false">
      <c r="A996" s="49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customFormat="false" ht="15.75" hidden="false" customHeight="false" outlineLevel="0" collapsed="false">
      <c r="A997" s="49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customFormat="false" ht="15.75" hidden="false" customHeight="false" outlineLevel="0" collapsed="false">
      <c r="A998" s="49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customFormat="false" ht="15.75" hidden="false" customHeight="false" outlineLevel="0" collapsed="false">
      <c r="A999" s="49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customFormat="false" ht="15.75" hidden="false" customHeight="false" outlineLevel="0" collapsed="false">
      <c r="A1000" s="49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customFormat="false" ht="15.75" hidden="false" customHeight="false" outlineLevel="0" collapsed="false">
      <c r="A1001" s="49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  <row r="1002" customFormat="false" ht="15.75" hidden="false" customHeight="false" outlineLevel="0" collapsed="false">
      <c r="A1002" s="49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</row>
    <row r="1003" customFormat="false" ht="15.75" hidden="false" customHeight="false" outlineLevel="0" collapsed="false">
      <c r="A1003" s="49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</row>
    <row r="1004" customFormat="false" ht="15.75" hidden="false" customHeight="false" outlineLevel="0" collapsed="false">
      <c r="A1004" s="49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</row>
    <row r="1005" customFormat="false" ht="15.75" hidden="false" customHeight="false" outlineLevel="0" collapsed="false">
      <c r="A1005" s="49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</row>
    <row r="1006" customFormat="false" ht="15.75" hidden="false" customHeight="false" outlineLevel="0" collapsed="false">
      <c r="A1006" s="49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</row>
    <row r="1007" customFormat="false" ht="15.75" hidden="false" customHeight="false" outlineLevel="0" collapsed="false">
      <c r="A1007" s="49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</row>
    <row r="1008" customFormat="false" ht="15.75" hidden="false" customHeight="false" outlineLevel="0" collapsed="false">
      <c r="A1008" s="49"/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</row>
    <row r="1009" customFormat="false" ht="15.75" hidden="false" customHeight="false" outlineLevel="0" collapsed="false">
      <c r="A1009" s="49"/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</row>
    <row r="1010" customFormat="false" ht="15.75" hidden="false" customHeight="false" outlineLevel="0" collapsed="false">
      <c r="A1010" s="49"/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</row>
    <row r="1011" customFormat="false" ht="15.75" hidden="false" customHeight="false" outlineLevel="0" collapsed="false">
      <c r="A1011" s="49"/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</row>
    <row r="1012" customFormat="false" ht="15.75" hidden="false" customHeight="false" outlineLevel="0" collapsed="false">
      <c r="A1012" s="49"/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</row>
    <row r="1013" customFormat="false" ht="15.75" hidden="false" customHeight="false" outlineLevel="0" collapsed="false">
      <c r="A1013" s="49"/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</row>
    <row r="1014" customFormat="false" ht="15.75" hidden="false" customHeight="false" outlineLevel="0" collapsed="false">
      <c r="A1014" s="49"/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</row>
    <row r="1015" customFormat="false" ht="15.75" hidden="false" customHeight="false" outlineLevel="0" collapsed="false">
      <c r="A1015" s="49"/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</row>
    <row r="1016" customFormat="false" ht="15.75" hidden="false" customHeight="false" outlineLevel="0" collapsed="false">
      <c r="A1016" s="49"/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</row>
    <row r="1017" customFormat="false" ht="15.75" hidden="false" customHeight="false" outlineLevel="0" collapsed="false">
      <c r="A1017" s="49"/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</row>
    <row r="1018" customFormat="false" ht="15.75" hidden="false" customHeight="false" outlineLevel="0" collapsed="false">
      <c r="A1018" s="49"/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</row>
    <row r="1019" customFormat="false" ht="15.75" hidden="false" customHeight="false" outlineLevel="0" collapsed="false">
      <c r="A1019" s="49"/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</row>
    <row r="1020" customFormat="false" ht="15.75" hidden="false" customHeight="false" outlineLevel="0" collapsed="false">
      <c r="A1020" s="49"/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</row>
    <row r="1021" customFormat="false" ht="15.75" hidden="false" customHeight="false" outlineLevel="0" collapsed="false">
      <c r="A1021" s="49"/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</row>
    <row r="1022" customFormat="false" ht="15.75" hidden="false" customHeight="false" outlineLevel="0" collapsed="false">
      <c r="A1022" s="49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</row>
    <row r="1023" customFormat="false" ht="15.75" hidden="false" customHeight="false" outlineLevel="0" collapsed="false">
      <c r="A1023" s="49"/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</row>
    <row r="1024" customFormat="false" ht="15.75" hidden="false" customHeight="false" outlineLevel="0" collapsed="false">
      <c r="A1024" s="49"/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</row>
    <row r="1025" customFormat="false" ht="15.75" hidden="false" customHeight="false" outlineLevel="0" collapsed="false">
      <c r="A1025" s="49"/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</row>
    <row r="1026" customFormat="false" ht="15.75" hidden="false" customHeight="false" outlineLevel="0" collapsed="false">
      <c r="A1026" s="49"/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</row>
    <row r="1027" customFormat="false" ht="15.75" hidden="false" customHeight="false" outlineLevel="0" collapsed="false">
      <c r="A1027" s="49"/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</row>
    <row r="1028" customFormat="false" ht="15.75" hidden="false" customHeight="false" outlineLevel="0" collapsed="false">
      <c r="A1028" s="49"/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</row>
    <row r="1029" customFormat="false" ht="15.75" hidden="false" customHeight="false" outlineLevel="0" collapsed="false">
      <c r="A1029" s="49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</row>
    <row r="1030" customFormat="false" ht="15.75" hidden="false" customHeight="false" outlineLevel="0" collapsed="false">
      <c r="A1030" s="49"/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</row>
    <row r="1031" customFormat="false" ht="15.75" hidden="false" customHeight="false" outlineLevel="0" collapsed="false">
      <c r="A1031" s="49"/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</row>
    <row r="1032" customFormat="false" ht="15.75" hidden="false" customHeight="false" outlineLevel="0" collapsed="false">
      <c r="A1032" s="49"/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</row>
    <row r="1033" customFormat="false" ht="15.75" hidden="false" customHeight="false" outlineLevel="0" collapsed="false">
      <c r="A1033" s="49"/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</row>
    <row r="1034" customFormat="false" ht="15.75" hidden="false" customHeight="false" outlineLevel="0" collapsed="false">
      <c r="A1034" s="49"/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</row>
    <row r="1035" customFormat="false" ht="15.75" hidden="false" customHeight="false" outlineLevel="0" collapsed="false">
      <c r="A1035" s="49"/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</row>
    <row r="1036" customFormat="false" ht="15.75" hidden="false" customHeight="false" outlineLevel="0" collapsed="false">
      <c r="A1036" s="49"/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</row>
    <row r="1037" customFormat="false" ht="15.75" hidden="false" customHeight="false" outlineLevel="0" collapsed="false">
      <c r="A1037" s="49"/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</row>
    <row r="1038" customFormat="false" ht="15.75" hidden="false" customHeight="false" outlineLevel="0" collapsed="false">
      <c r="A1038" s="49"/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</row>
    <row r="1039" customFormat="false" ht="15.75" hidden="false" customHeight="false" outlineLevel="0" collapsed="false">
      <c r="A1039" s="49"/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</row>
    <row r="1040" customFormat="false" ht="15.75" hidden="false" customHeight="false" outlineLevel="0" collapsed="false">
      <c r="A1040" s="49"/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</row>
    <row r="1041" customFormat="false" ht="15.75" hidden="false" customHeight="false" outlineLevel="0" collapsed="false">
      <c r="A1041" s="49"/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</row>
    <row r="1042" customFormat="false" ht="15.75" hidden="false" customHeight="false" outlineLevel="0" collapsed="false">
      <c r="A1042" s="49"/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</row>
    <row r="1043" customFormat="false" ht="15.75" hidden="false" customHeight="false" outlineLevel="0" collapsed="false">
      <c r="A1043" s="49"/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</row>
    <row r="1044" customFormat="false" ht="15.75" hidden="false" customHeight="false" outlineLevel="0" collapsed="false">
      <c r="A1044" s="49"/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</row>
    <row r="1045" customFormat="false" ht="15.75" hidden="false" customHeight="false" outlineLevel="0" collapsed="false">
      <c r="A1045" s="49"/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</row>
    <row r="1046" customFormat="false" ht="15.75" hidden="false" customHeight="false" outlineLevel="0" collapsed="false">
      <c r="A1046" s="49"/>
      <c r="B1046" s="10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</row>
    <row r="1047" customFormat="false" ht="15.75" hidden="false" customHeight="false" outlineLevel="0" collapsed="false">
      <c r="A1047" s="49"/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</row>
    <row r="1048" customFormat="false" ht="15.75" hidden="false" customHeight="false" outlineLevel="0" collapsed="false">
      <c r="A1048" s="49"/>
      <c r="B1048" s="10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  <c r="Z1048" s="10"/>
    </row>
    <row r="1049" customFormat="false" ht="15.75" hidden="false" customHeight="false" outlineLevel="0" collapsed="false">
      <c r="A1049" s="49"/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</row>
    <row r="1050" customFormat="false" ht="15.75" hidden="false" customHeight="false" outlineLevel="0" collapsed="false">
      <c r="A1050" s="49"/>
      <c r="B1050" s="10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/>
    </row>
    <row r="1051" customFormat="false" ht="15.75" hidden="false" customHeight="false" outlineLevel="0" collapsed="false">
      <c r="A1051" s="49"/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</row>
    <row r="1052" customFormat="false" ht="15.75" hidden="false" customHeight="false" outlineLevel="0" collapsed="false">
      <c r="A1052" s="49"/>
      <c r="B1052" s="10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  <c r="Z1052" s="10"/>
    </row>
    <row r="1053" customFormat="false" ht="15.75" hidden="false" customHeight="false" outlineLevel="0" collapsed="false">
      <c r="A1053" s="49"/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</row>
    <row r="1054" customFormat="false" ht="15.75" hidden="false" customHeight="false" outlineLevel="0" collapsed="false">
      <c r="A1054" s="49"/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</row>
    <row r="1055" customFormat="false" ht="15.75" hidden="false" customHeight="false" outlineLevel="0" collapsed="false">
      <c r="A1055" s="49"/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</row>
    <row r="1056" customFormat="false" ht="15.75" hidden="false" customHeight="false" outlineLevel="0" collapsed="false">
      <c r="A1056" s="49"/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</row>
    <row r="1057" customFormat="false" ht="15.75" hidden="false" customHeight="false" outlineLevel="0" collapsed="false">
      <c r="A1057" s="49"/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</row>
    <row r="1058" customFormat="false" ht="15.75" hidden="false" customHeight="false" outlineLevel="0" collapsed="false">
      <c r="A1058" s="49"/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  <c r="Z1058" s="10"/>
    </row>
    <row r="1059" customFormat="false" ht="15.75" hidden="false" customHeight="false" outlineLevel="0" collapsed="false">
      <c r="A1059" s="49"/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</row>
    <row r="1060" customFormat="false" ht="15.75" hidden="false" customHeight="false" outlineLevel="0" collapsed="false">
      <c r="A1060" s="49"/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10"/>
    </row>
    <row r="1061" customFormat="false" ht="15.75" hidden="false" customHeight="false" outlineLevel="0" collapsed="false">
      <c r="A1061" s="49"/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  <c r="Z1061" s="10"/>
    </row>
    <row r="1062" customFormat="false" ht="15.75" hidden="false" customHeight="false" outlineLevel="0" collapsed="false">
      <c r="A1062" s="49"/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</row>
    <row r="1063" customFormat="false" ht="15.75" hidden="false" customHeight="false" outlineLevel="0" collapsed="false">
      <c r="A1063" s="49"/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  <c r="Z1063" s="10"/>
    </row>
    <row r="1064" customFormat="false" ht="15.75" hidden="false" customHeight="false" outlineLevel="0" collapsed="false">
      <c r="A1064" s="49"/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</row>
    <row r="1065" customFormat="false" ht="15.75" hidden="false" customHeight="false" outlineLevel="0" collapsed="false">
      <c r="A1065" s="49"/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</row>
    <row r="1066" customFormat="false" ht="15.75" hidden="false" customHeight="false" outlineLevel="0" collapsed="false">
      <c r="A1066" s="49"/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</row>
    <row r="1067" customFormat="false" ht="15.75" hidden="false" customHeight="false" outlineLevel="0" collapsed="false">
      <c r="A1067" s="49"/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</row>
    <row r="1068" customFormat="false" ht="15.75" hidden="false" customHeight="false" outlineLevel="0" collapsed="false">
      <c r="A1068" s="49"/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  <c r="Z1068" s="10"/>
    </row>
    <row r="1069" customFormat="false" ht="15.75" hidden="false" customHeight="false" outlineLevel="0" collapsed="false">
      <c r="A1069" s="49"/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</row>
    <row r="1070" customFormat="false" ht="15.75" hidden="false" customHeight="false" outlineLevel="0" collapsed="false">
      <c r="A1070" s="49"/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</row>
    <row r="1071" customFormat="false" ht="15.75" hidden="false" customHeight="false" outlineLevel="0" collapsed="false">
      <c r="A1071" s="49"/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</row>
    <row r="1072" customFormat="false" ht="15.75" hidden="false" customHeight="false" outlineLevel="0" collapsed="false">
      <c r="A1072" s="49"/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</row>
    <row r="1073" customFormat="false" ht="15.75" hidden="false" customHeight="false" outlineLevel="0" collapsed="false">
      <c r="A1073" s="49"/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10"/>
    </row>
    <row r="1074" customFormat="false" ht="15.75" hidden="false" customHeight="false" outlineLevel="0" collapsed="false">
      <c r="A1074" s="49"/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  <c r="Z1074" s="10"/>
    </row>
    <row r="1075" customFormat="false" ht="15.75" hidden="false" customHeight="false" outlineLevel="0" collapsed="false">
      <c r="A1075" s="49"/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</row>
    <row r="1076" customFormat="false" ht="15.75" hidden="false" customHeight="false" outlineLevel="0" collapsed="false">
      <c r="A1076" s="49"/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  <c r="Z1076" s="10"/>
    </row>
    <row r="1077" customFormat="false" ht="15.75" hidden="false" customHeight="false" outlineLevel="0" collapsed="false">
      <c r="A1077" s="49"/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  <c r="Z1077" s="10"/>
    </row>
    <row r="1078" customFormat="false" ht="15.75" hidden="false" customHeight="false" outlineLevel="0" collapsed="false">
      <c r="A1078" s="49"/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</row>
    <row r="1079" customFormat="false" ht="15.75" hidden="false" customHeight="false" outlineLevel="0" collapsed="false">
      <c r="A1079" s="49"/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</row>
    <row r="1080" customFormat="false" ht="15.75" hidden="false" customHeight="false" outlineLevel="0" collapsed="false">
      <c r="A1080" s="49"/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</row>
    <row r="1081" customFormat="false" ht="15.75" hidden="false" customHeight="false" outlineLevel="0" collapsed="false">
      <c r="A1081" s="49"/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</row>
    <row r="1082" customFormat="false" ht="15.75" hidden="false" customHeight="false" outlineLevel="0" collapsed="false">
      <c r="A1082" s="49"/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</row>
    <row r="1083" customFormat="false" ht="15.75" hidden="false" customHeight="false" outlineLevel="0" collapsed="false">
      <c r="A1083" s="49"/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</row>
    <row r="1084" customFormat="false" ht="15.75" hidden="false" customHeight="false" outlineLevel="0" collapsed="false">
      <c r="A1084" s="49"/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  <c r="Z1084" s="10"/>
    </row>
    <row r="1085" customFormat="false" ht="15.75" hidden="false" customHeight="false" outlineLevel="0" collapsed="false">
      <c r="A1085" s="49"/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</row>
    <row r="1086" customFormat="false" ht="15.75" hidden="false" customHeight="false" outlineLevel="0" collapsed="false">
      <c r="A1086" s="49"/>
      <c r="B1086" s="10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</row>
    <row r="1087" customFormat="false" ht="15.75" hidden="false" customHeight="false" outlineLevel="0" collapsed="false">
      <c r="A1087" s="49"/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</row>
    <row r="1088" customFormat="false" ht="15.75" hidden="false" customHeight="false" outlineLevel="0" collapsed="false">
      <c r="A1088" s="49"/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</row>
    <row r="1089" customFormat="false" ht="15.75" hidden="false" customHeight="false" outlineLevel="0" collapsed="false">
      <c r="A1089" s="49"/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</row>
    <row r="1090" customFormat="false" ht="15.75" hidden="false" customHeight="false" outlineLevel="0" collapsed="false">
      <c r="A1090" s="49"/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</row>
    <row r="1091" customFormat="false" ht="15.75" hidden="false" customHeight="false" outlineLevel="0" collapsed="false">
      <c r="A1091" s="49"/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</row>
    <row r="1092" customFormat="false" ht="15.75" hidden="false" customHeight="false" outlineLevel="0" collapsed="false">
      <c r="A1092" s="49"/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</row>
    <row r="1093" customFormat="false" ht="15.75" hidden="false" customHeight="false" outlineLevel="0" collapsed="false">
      <c r="A1093" s="49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</row>
    <row r="1094" customFormat="false" ht="15.75" hidden="false" customHeight="false" outlineLevel="0" collapsed="false">
      <c r="A1094" s="49"/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</row>
    <row r="1095" customFormat="false" ht="15.75" hidden="false" customHeight="false" outlineLevel="0" collapsed="false">
      <c r="A1095" s="49"/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</row>
    <row r="1096" customFormat="false" ht="15.75" hidden="false" customHeight="false" outlineLevel="0" collapsed="false">
      <c r="A1096" s="49"/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</row>
    <row r="1097" customFormat="false" ht="15.75" hidden="false" customHeight="false" outlineLevel="0" collapsed="false">
      <c r="A1097" s="49"/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</row>
    <row r="1098" customFormat="false" ht="15.75" hidden="false" customHeight="false" outlineLevel="0" collapsed="false">
      <c r="A1098" s="49"/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</row>
    <row r="1099" customFormat="false" ht="15.75" hidden="false" customHeight="false" outlineLevel="0" collapsed="false">
      <c r="A1099" s="49"/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</row>
    <row r="1100" customFormat="false" ht="15.75" hidden="false" customHeight="false" outlineLevel="0" collapsed="false">
      <c r="A1100" s="49"/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</row>
    <row r="1101" customFormat="false" ht="15.75" hidden="false" customHeight="false" outlineLevel="0" collapsed="false">
      <c r="A1101" s="49"/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</row>
    <row r="1102" customFormat="false" ht="15.75" hidden="false" customHeight="false" outlineLevel="0" collapsed="false">
      <c r="A1102" s="49"/>
      <c r="B1102" s="10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  <c r="Z1102" s="10"/>
    </row>
    <row r="1103" customFormat="false" ht="15.75" hidden="false" customHeight="false" outlineLevel="0" collapsed="false">
      <c r="A1103" s="49"/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</row>
    <row r="1104" customFormat="false" ht="15.75" hidden="false" customHeight="false" outlineLevel="0" collapsed="false">
      <c r="A1104" s="49"/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</row>
    <row r="1105" customFormat="false" ht="15.75" hidden="false" customHeight="false" outlineLevel="0" collapsed="false">
      <c r="A1105" s="49"/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</row>
    <row r="1106" customFormat="false" ht="15.75" hidden="false" customHeight="false" outlineLevel="0" collapsed="false">
      <c r="A1106" s="49"/>
      <c r="B1106" s="10"/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10"/>
    </row>
    <row r="1107" customFormat="false" ht="15.75" hidden="false" customHeight="false" outlineLevel="0" collapsed="false">
      <c r="A1107" s="49"/>
      <c r="B1107" s="10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</row>
    <row r="1108" customFormat="false" ht="15.75" hidden="false" customHeight="false" outlineLevel="0" collapsed="false">
      <c r="A1108" s="49"/>
      <c r="B1108" s="10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  <c r="Z1108" s="10"/>
    </row>
    <row r="1109" customFormat="false" ht="15.75" hidden="false" customHeight="false" outlineLevel="0" collapsed="false">
      <c r="A1109" s="49"/>
      <c r="B1109" s="10"/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</row>
    <row r="1110" customFormat="false" ht="15.75" hidden="false" customHeight="false" outlineLevel="0" collapsed="false">
      <c r="A1110" s="49"/>
      <c r="B1110" s="10"/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  <c r="Z1110" s="10"/>
    </row>
    <row r="1111" customFormat="false" ht="15.75" hidden="false" customHeight="false" outlineLevel="0" collapsed="false">
      <c r="A1111" s="49"/>
      <c r="B1111" s="10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</row>
    <row r="1112" customFormat="false" ht="15.75" hidden="false" customHeight="false" outlineLevel="0" collapsed="false">
      <c r="A1112" s="49"/>
      <c r="B1112" s="10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  <c r="Z1112" s="10"/>
    </row>
    <row r="1113" customFormat="false" ht="15.75" hidden="false" customHeight="false" outlineLevel="0" collapsed="false">
      <c r="A1113" s="49"/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</row>
    <row r="1114" customFormat="false" ht="15.75" hidden="false" customHeight="false" outlineLevel="0" collapsed="false">
      <c r="A1114" s="49"/>
      <c r="B1114" s="10"/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  <c r="Z1114" s="10"/>
    </row>
    <row r="1115" customFormat="false" ht="15.75" hidden="false" customHeight="false" outlineLevel="0" collapsed="false">
      <c r="A1115" s="49"/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  <c r="Z1115" s="10"/>
    </row>
    <row r="1116" customFormat="false" ht="15.75" hidden="false" customHeight="false" outlineLevel="0" collapsed="false">
      <c r="A1116" s="49"/>
      <c r="B1116" s="10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  <c r="Z1116" s="10"/>
    </row>
    <row r="1117" customFormat="false" ht="15.75" hidden="false" customHeight="false" outlineLevel="0" collapsed="false">
      <c r="A1117" s="49"/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</row>
  </sheetData>
  <mergeCells count="31">
    <mergeCell ref="A1:O1"/>
    <mergeCell ref="D40:O40"/>
    <mergeCell ref="A51:B51"/>
    <mergeCell ref="D51:O51"/>
    <mergeCell ref="A93:B93"/>
    <mergeCell ref="A105:B105"/>
    <mergeCell ref="D105:O105"/>
    <mergeCell ref="A107:B107"/>
    <mergeCell ref="A108:B108"/>
    <mergeCell ref="D108:O108"/>
    <mergeCell ref="A109:B109"/>
    <mergeCell ref="A145:B145"/>
    <mergeCell ref="D145:O145"/>
    <mergeCell ref="A146:B146"/>
    <mergeCell ref="D146:O146"/>
    <mergeCell ref="A150:B150"/>
    <mergeCell ref="A151:B151"/>
    <mergeCell ref="D151:O151"/>
    <mergeCell ref="A157:B157"/>
    <mergeCell ref="A163:B163"/>
    <mergeCell ref="A164:B164"/>
    <mergeCell ref="D164:O164"/>
    <mergeCell ref="A168:B168"/>
    <mergeCell ref="A169:B169"/>
    <mergeCell ref="A170:B170"/>
    <mergeCell ref="A171:B171"/>
    <mergeCell ref="B201:H201"/>
    <mergeCell ref="B202:H202"/>
    <mergeCell ref="B203:H203"/>
    <mergeCell ref="B204:H204"/>
    <mergeCell ref="B205:H20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5E1F6"/>
    <pageSetUpPr fitToPage="true"/>
  </sheetPr>
  <dimension ref="A1:E6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5" min="2" style="0" width="26"/>
  </cols>
  <sheetData>
    <row r="1" customFormat="false" ht="27.75" hidden="false" customHeight="true" outlineLevel="0" collapsed="false">
      <c r="A1" s="51" t="s">
        <v>175</v>
      </c>
      <c r="B1" s="51"/>
      <c r="C1" s="51"/>
      <c r="D1" s="51"/>
      <c r="E1" s="51"/>
    </row>
    <row r="2" customFormat="false" ht="18" hidden="false" customHeight="true" outlineLevel="0" collapsed="false">
      <c r="A2" s="51"/>
      <c r="B2" s="51"/>
      <c r="C2" s="51"/>
      <c r="D2" s="51"/>
      <c r="E2" s="51"/>
    </row>
    <row r="4" customFormat="false" ht="25.5" hidden="false" customHeight="true" outlineLevel="0" collapsed="false">
      <c r="B4" s="52" t="s">
        <v>35</v>
      </c>
      <c r="C4" s="52" t="s">
        <v>36</v>
      </c>
      <c r="D4" s="52" t="s">
        <v>176</v>
      </c>
      <c r="E4" s="52" t="s">
        <v>177</v>
      </c>
    </row>
    <row r="5" customFormat="false" ht="25.5" hidden="false" customHeight="true" outlineLevel="0" collapsed="false">
      <c r="B5" s="53" t="n">
        <f aca="false">Финмодель!B2</f>
        <v>27000000</v>
      </c>
      <c r="C5" s="53" t="n">
        <f aca="false">Финмодель!B3</f>
        <v>2085800</v>
      </c>
      <c r="D5" s="53" t="n">
        <f aca="false">Финмодель!B4</f>
        <v>968100</v>
      </c>
      <c r="E5" s="53" t="n">
        <f aca="false">Финмодель!B197</f>
        <v>1655726.78843227</v>
      </c>
    </row>
    <row r="62" customFormat="false" ht="15" hidden="false" customHeight="false" outlineLevel="0" collapsed="false">
      <c r="B62" s="54" t="s">
        <v>178</v>
      </c>
    </row>
  </sheetData>
  <mergeCells count="1">
    <mergeCell ref="A1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2026-08-20T14:29:17Z</dcterms:created>
  <dc:creator>openpyxl</dc:creator>
  <dc:description/>
  <dc:language>en-US</dc:language>
  <cp:lastModifiedBy/>
  <dcterms:modified xsi:type="dcterms:W3CDTF">2026-08-20T14:29:20Z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